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02_福嶌\★★★公営企業に係る経営比較分析表（令和２年度決算）の分析等について（依頼）\★完成版★\12_霧島市\"/>
    </mc:Choice>
  </mc:AlternateContent>
  <workbookProtection workbookAlgorithmName="SHA-512" workbookHashValue="ultG96ZdlAv9Hpb6xA8kBONBp79ymFAejtMNn76DFgv28grHOSGOaCO+1iIs/wbvUe8np7WZV+wbK2AFZWrz3Q==" workbookSaltValue="1KwfLVE+TzfEDZ7Q7UvmOA==" workbookSpinCount="100000" lockStructure="1"/>
  <bookViews>
    <workbookView xWindow="1275" yWindow="-60" windowWidth="19275" windowHeight="1164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L10" i="4"/>
  <c r="AD10" i="4"/>
  <c r="W10" i="4"/>
  <c r="B10" i="4"/>
  <c r="BB8" i="4"/>
  <c r="AD8" i="4"/>
  <c r="I8" i="4"/>
  <c r="B8" i="4"/>
</calcChain>
</file>

<file path=xl/sharedStrings.xml><?xml version="1.0" encoding="utf-8"?>
<sst xmlns="http://schemas.openxmlformats.org/spreadsheetml/2006/main" count="297" uniqueCount="117">
  <si>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</si>
  <si>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</si>
  <si>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</si>
  <si>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</si>
  <si>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</si>
  <si>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</si>
  <si>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</si>
  <si>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</si>
  <si>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</si>
  <si>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</si>
  <si>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</si>
  <si>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</si>
  <si>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</si>
  <si>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</si>
  <si>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</si>
  <si>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</si>
  <si>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</si>
  <si>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</si>
  <si>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</si>
  <si>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</si>
  <si>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</si>
  <si>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</si>
  <si>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</si>
  <si>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</si>
  <si>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</si>
  <si>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</si>
  <si>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</si>
  <si>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</si>
  <si>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</si>
  <si>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</si>
  <si>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</si>
  <si>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</si>
  <si>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</si>
  <si>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</si>
  <si>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</si>
  <si>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</si>
  <si>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</si>
  <si>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</si>
  <si>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</si>
  <si>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</si>
  <si>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</si>
  <si>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</si>
  <si>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</si>
  <si>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</si>
  <si>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</si>
  <si>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</si>
  <si>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</si>
  <si>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</si>
  <si>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</si>
  <si>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</si>
  <si>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</si>
  <si>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</si>
  <si>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</si>
  <si>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</si>
  <si>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</si>
  <si>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</si>
  <si>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</si>
  <si>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</si>
  <si>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</si>
  <si>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</si>
  <si>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</si>
  <si>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</si>
  <si>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</si>
  <si>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</si>
  <si>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</si>
  <si>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</si>
  <si>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</si>
  <si>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</si>
  <si>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</si>
  <si>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</si>
  <si>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</si>
  <si>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</si>
  <si>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</si>
  <si>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</si>
  <si>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</si>
  <si>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</si>
  <si>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</si>
  <si>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</si>
  <si>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</si>
  <si>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</si>
  <si>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</si>
  <si>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</si>
  <si>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</si>
  <si>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</si>
  <si>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</si>
  <si>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</si>
  <si>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</si>
  <si>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</si>
  <si>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</si>
  <si>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</si>
  <si>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</si>
  <si>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</si>
  <si>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</si>
  <si>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</si>
  <si>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</si>
  <si>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</si>
  <si>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霧島市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</si>
  <si>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</si>
  <si>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</si>
  <si>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</si>
  <si>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</si>
  <si>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</si>
  <si>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</si>
  <si>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</si>
  <si>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</si>
  <si>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</si>
  <si>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</si>
  <si>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</si>
  <si>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</si>
  <si>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</si>
  <si>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</si>
  <si>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</si>
  <si>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</si>
  <si>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</si>
  <si>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当該値は100％以上であり、良好な水準だが、一般会計からの繰り入れに依存している状況である。R3.10月に経営戦略を改定し、今後使用料の見直しを行い歳入を確保する。維持管理費削減や水洗化率の向上の取り組みを強化し安定した経営を目指す。
②累積欠損金は発生しておらず健全である。
③当該値は100％未満であるが、流動負債の約92％を企業債償還が占めており、償還金の原資は使用料収入等により得ることを予定しているため支払能力がないものではない。
④R1の数値は誤りで正しくは1,096.51％。R2は一般会計からの繰入金（公費負担分）の考え方を整理したため、一般会計において負担する額の算定方法が昨年度と異なり、数値が増加した。類似団体や全国平均と比較しても高い水準にあるが長寿命化などの必要な更新を行っているので投資の規模は適切である。
⑤,⑥一般会計からの繰入金（公費負担分）を整理したため、昨年度と比較して数値はどちらも悪化した。当該値は類似団体や全国平均と比べて低い水準にあることから使用料で費用を賄い切れていないことから、適正な使用料の見直しを行い、歳入の確保が必要である。
⑦類似団体や全国平均と比較して低い水準である。当該処理区は観光地でありホテル等の需要もあるため、遊休状態が多いわけではないが、水洗化率は79.5％であるため、引き続き下水道への接続率の向上に努めることが必要である。
⑧類似団体や、全国と比較して低い水準にある。安定した経営のため広報や訪問等で水洗化促進を強化する必要がある。</t>
    <rPh sb="226" eb="228">
      <t>スウチ</t>
    </rPh>
    <rPh sb="229" eb="230">
      <t>アヤマ</t>
    </rPh>
    <rPh sb="232" eb="233">
      <t>タダ</t>
    </rPh>
    <rPh sb="336" eb="340">
      <t>チョウジュミョウカ</t>
    </rPh>
    <rPh sb="343" eb="345">
      <t>ヒツヨウ</t>
    </rPh>
    <rPh sb="346" eb="348">
      <t>コウシン</t>
    </rPh>
    <rPh sb="349" eb="350">
      <t>オコナ</t>
    </rPh>
    <rPh sb="356" eb="358">
      <t>トウシ</t>
    </rPh>
    <rPh sb="359" eb="361">
      <t>キボ</t>
    </rPh>
    <rPh sb="362" eb="364">
      <t>テキセツ</t>
    </rPh>
    <rPh sb="417" eb="419">
      <t>トウガイ</t>
    </rPh>
    <rPh sb="465" eb="467">
      <t>テキセイ</t>
    </rPh>
    <rPh sb="476" eb="477">
      <t>オコナ</t>
    </rPh>
    <rPh sb="479" eb="481">
      <t>サイニュウ</t>
    </rPh>
    <rPh sb="507" eb="508">
      <t>ヒク</t>
    </rPh>
    <phoneticPr fontId="4"/>
  </si>
  <si>
    <t xml:space="preserve">①,②,③供用開始から23年経過している。類似団体と比較して低い水準であり良好。法定耐用年数を経過した管路はなく、更新も行っていない。将来の更新に備えて投資計画等の見直しを行うことが必要である。
</t>
    <rPh sb="5" eb="9">
      <t>キョウヨウカイシ</t>
    </rPh>
    <rPh sb="13" eb="14">
      <t>ネン</t>
    </rPh>
    <rPh sb="14" eb="16">
      <t>ケイカ</t>
    </rPh>
    <rPh sb="21" eb="25">
      <t>ルイジダンタイ</t>
    </rPh>
    <rPh sb="26" eb="28">
      <t>ヒカク</t>
    </rPh>
    <rPh sb="30" eb="31">
      <t>ヒク</t>
    </rPh>
    <rPh sb="32" eb="34">
      <t>スイジュン</t>
    </rPh>
    <rPh sb="37" eb="39">
      <t>リョウコウ</t>
    </rPh>
    <rPh sb="67" eb="69">
      <t>ショウライ</t>
    </rPh>
    <rPh sb="70" eb="72">
      <t>コウシン</t>
    </rPh>
    <rPh sb="73" eb="74">
      <t>ソナ</t>
    </rPh>
    <rPh sb="76" eb="80">
      <t>トウシケイカク</t>
    </rPh>
    <rPh sb="80" eb="81">
      <t>トウ</t>
    </rPh>
    <rPh sb="82" eb="84">
      <t>ミナオ</t>
    </rPh>
    <rPh sb="86" eb="87">
      <t>オコナ</t>
    </rPh>
    <rPh sb="91" eb="93">
      <t>ヒツヨウ</t>
    </rPh>
    <phoneticPr fontId="4"/>
  </si>
  <si>
    <t>　本市の汚水処理人口普及率は、83.9％で全国の92.1％と比べて低い水準にある。また、経営状況は汚水処理原価が使用料単価を上回っており、一般会計からの繰入金に依存している。水洗化率も全国に比べて低い。使用料の見直しや、水洗化率の向上、経費削減に努めながら安定した経営を目指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</si>
</sst>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47C-4770-AC39-FD3ED246171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0.36</c:v>
                </c:pt>
                <c:pt idx="4">
                  <c:v>0.39</c:v>
                </c:pt>
              </c:numCache>
            </c:numRef>
          </c:val>
          <c:smooth val="0"/>
          <c:extLst>
            <c:ext xmlns:c16="http://schemas.microsoft.com/office/drawing/2014/chart" uri="{C3380CC4-5D6E-409C-BE32-E72D297353CC}">
              <c16:uniqueId val="{00000001-247C-4770-AC39-FD3ED246171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29.17</c:v>
                </c:pt>
                <c:pt idx="4">
                  <c:v>29.13</c:v>
                </c:pt>
              </c:numCache>
            </c:numRef>
          </c:val>
          <c:extLst>
            <c:ext xmlns:c16="http://schemas.microsoft.com/office/drawing/2014/chart" uri="{C3380CC4-5D6E-409C-BE32-E72D297353CC}">
              <c16:uniqueId val="{00000000-72DC-4F71-90E3-14E694A59CA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42.47</c:v>
                </c:pt>
                <c:pt idx="4">
                  <c:v>42.4</c:v>
                </c:pt>
              </c:numCache>
            </c:numRef>
          </c:val>
          <c:smooth val="0"/>
          <c:extLst>
            <c:ext xmlns:c16="http://schemas.microsoft.com/office/drawing/2014/chart" uri="{C3380CC4-5D6E-409C-BE32-E72D297353CC}">
              <c16:uniqueId val="{00000001-72DC-4F71-90E3-14E694A59CA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73.66</c:v>
                </c:pt>
                <c:pt idx="4">
                  <c:v>79.510000000000005</c:v>
                </c:pt>
              </c:numCache>
            </c:numRef>
          </c:val>
          <c:extLst>
            <c:ext xmlns:c16="http://schemas.microsoft.com/office/drawing/2014/chart" uri="{C3380CC4-5D6E-409C-BE32-E72D297353CC}">
              <c16:uniqueId val="{00000000-C43F-4D7C-8932-65272072A6B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83.75</c:v>
                </c:pt>
                <c:pt idx="4">
                  <c:v>84.19</c:v>
                </c:pt>
              </c:numCache>
            </c:numRef>
          </c:val>
          <c:smooth val="0"/>
          <c:extLst>
            <c:ext xmlns:c16="http://schemas.microsoft.com/office/drawing/2014/chart" uri="{C3380CC4-5D6E-409C-BE32-E72D297353CC}">
              <c16:uniqueId val="{00000001-C43F-4D7C-8932-65272072A6B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117.93</c:v>
                </c:pt>
                <c:pt idx="4">
                  <c:v>110.85</c:v>
                </c:pt>
              </c:numCache>
            </c:numRef>
          </c:val>
          <c:extLst>
            <c:ext xmlns:c16="http://schemas.microsoft.com/office/drawing/2014/chart" uri="{C3380CC4-5D6E-409C-BE32-E72D297353CC}">
              <c16:uniqueId val="{00000000-340F-4777-99AA-63C55EEF83A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102.73</c:v>
                </c:pt>
                <c:pt idx="4">
                  <c:v>105.78</c:v>
                </c:pt>
              </c:numCache>
            </c:numRef>
          </c:val>
          <c:smooth val="0"/>
          <c:extLst>
            <c:ext xmlns:c16="http://schemas.microsoft.com/office/drawing/2014/chart" uri="{C3380CC4-5D6E-409C-BE32-E72D297353CC}">
              <c16:uniqueId val="{00000001-340F-4777-99AA-63C55EEF83A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4.8600000000000003</c:v>
                </c:pt>
                <c:pt idx="4">
                  <c:v>7.9</c:v>
                </c:pt>
              </c:numCache>
            </c:numRef>
          </c:val>
          <c:extLst>
            <c:ext xmlns:c16="http://schemas.microsoft.com/office/drawing/2014/chart" uri="{C3380CC4-5D6E-409C-BE32-E72D297353CC}">
              <c16:uniqueId val="{00000000-D10C-4B63-B910-BCE061AA9EF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24.68</c:v>
                </c:pt>
                <c:pt idx="4">
                  <c:v>21.36</c:v>
                </c:pt>
              </c:numCache>
            </c:numRef>
          </c:val>
          <c:smooth val="0"/>
          <c:extLst>
            <c:ext xmlns:c16="http://schemas.microsoft.com/office/drawing/2014/chart" uri="{C3380CC4-5D6E-409C-BE32-E72D297353CC}">
              <c16:uniqueId val="{00000001-D10C-4B63-B910-BCE061AA9EF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38F-4429-9074-9A78789B2C5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8.6199999999999992</c:v>
                </c:pt>
                <c:pt idx="4">
                  <c:v>0.01</c:v>
                </c:pt>
              </c:numCache>
            </c:numRef>
          </c:val>
          <c:smooth val="0"/>
          <c:extLst>
            <c:ext xmlns:c16="http://schemas.microsoft.com/office/drawing/2014/chart" uri="{C3380CC4-5D6E-409C-BE32-E72D297353CC}">
              <c16:uniqueId val="{00000001-C38F-4429-9074-9A78789B2C5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D10-4D88-8AE0-68701C779C1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94.97</c:v>
                </c:pt>
                <c:pt idx="4">
                  <c:v>63.96</c:v>
                </c:pt>
              </c:numCache>
            </c:numRef>
          </c:val>
          <c:smooth val="0"/>
          <c:extLst>
            <c:ext xmlns:c16="http://schemas.microsoft.com/office/drawing/2014/chart" uri="{C3380CC4-5D6E-409C-BE32-E72D297353CC}">
              <c16:uniqueId val="{00000001-5D10-4D88-8AE0-68701C779C1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76.02</c:v>
                </c:pt>
                <c:pt idx="4">
                  <c:v>78.17</c:v>
                </c:pt>
              </c:numCache>
            </c:numRef>
          </c:val>
          <c:extLst>
            <c:ext xmlns:c16="http://schemas.microsoft.com/office/drawing/2014/chart" uri="{C3380CC4-5D6E-409C-BE32-E72D297353CC}">
              <c16:uniqueId val="{00000000-1830-4EF1-87C7-F828C60B1CB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47.72</c:v>
                </c:pt>
                <c:pt idx="4">
                  <c:v>44.24</c:v>
                </c:pt>
              </c:numCache>
            </c:numRef>
          </c:val>
          <c:smooth val="0"/>
          <c:extLst>
            <c:ext xmlns:c16="http://schemas.microsoft.com/office/drawing/2014/chart" uri="{C3380CC4-5D6E-409C-BE32-E72D297353CC}">
              <c16:uniqueId val="{00000001-1830-4EF1-87C7-F828C60B1CB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2603.41</c:v>
                </c:pt>
                <c:pt idx="4">
                  <c:v>2189.59</c:v>
                </c:pt>
              </c:numCache>
            </c:numRef>
          </c:val>
          <c:extLst>
            <c:ext xmlns:c16="http://schemas.microsoft.com/office/drawing/2014/chart" uri="{C3380CC4-5D6E-409C-BE32-E72D297353CC}">
              <c16:uniqueId val="{00000000-D281-451E-B21C-18463458E8B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1206.79</c:v>
                </c:pt>
                <c:pt idx="4">
                  <c:v>1258.43</c:v>
                </c:pt>
              </c:numCache>
            </c:numRef>
          </c:val>
          <c:smooth val="0"/>
          <c:extLst>
            <c:ext xmlns:c16="http://schemas.microsoft.com/office/drawing/2014/chart" uri="{C3380CC4-5D6E-409C-BE32-E72D297353CC}">
              <c16:uniqueId val="{00000001-D281-451E-B21C-18463458E8B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47.09</c:v>
                </c:pt>
                <c:pt idx="4">
                  <c:v>30.03</c:v>
                </c:pt>
              </c:numCache>
            </c:numRef>
          </c:val>
          <c:extLst>
            <c:ext xmlns:c16="http://schemas.microsoft.com/office/drawing/2014/chart" uri="{C3380CC4-5D6E-409C-BE32-E72D297353CC}">
              <c16:uniqueId val="{00000000-90EF-49DD-BF27-C5877A93A9F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71.84</c:v>
                </c:pt>
                <c:pt idx="4">
                  <c:v>73.36</c:v>
                </c:pt>
              </c:numCache>
            </c:numRef>
          </c:val>
          <c:smooth val="0"/>
          <c:extLst>
            <c:ext xmlns:c16="http://schemas.microsoft.com/office/drawing/2014/chart" uri="{C3380CC4-5D6E-409C-BE32-E72D297353CC}">
              <c16:uniqueId val="{00000001-90EF-49DD-BF27-C5877A93A9F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205.5</c:v>
                </c:pt>
                <c:pt idx="4">
                  <c:v>321.07</c:v>
                </c:pt>
              </c:numCache>
            </c:numRef>
          </c:val>
          <c:extLst>
            <c:ext xmlns:c16="http://schemas.microsoft.com/office/drawing/2014/chart" uri="{C3380CC4-5D6E-409C-BE32-E72D297353CC}">
              <c16:uniqueId val="{00000000-8E63-4631-AD6B-C7EADD4D0D6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228.47</c:v>
                </c:pt>
                <c:pt idx="4">
                  <c:v>224.88</c:v>
                </c:pt>
              </c:numCache>
            </c:numRef>
          </c:val>
          <c:smooth val="0"/>
          <c:extLst>
            <c:ext xmlns:c16="http://schemas.microsoft.com/office/drawing/2014/chart" uri="{C3380CC4-5D6E-409C-BE32-E72D297353CC}">
              <c16:uniqueId val="{00000001-8E63-4631-AD6B-C7EADD4D0D6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鹿児島県　霧島市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特定環境保全公共下水道</v>
      </c>
      <c r="Q8" s="78"/>
      <c r="R8" s="78"/>
      <c r="S8" s="78"/>
      <c r="T8" s="78"/>
      <c r="U8" s="78"/>
      <c r="V8" s="78"/>
      <c r="W8" s="78" t="str">
        <f>データ!L6</f>
        <v>D2</v>
      </c>
      <c r="X8" s="78"/>
      <c r="Y8" s="78"/>
      <c r="Z8" s="78"/>
      <c r="AA8" s="78"/>
      <c r="AB8" s="78"/>
      <c r="AC8" s="78"/>
      <c r="AD8" s="79" t="str">
        <f>データ!$M$6</f>
        <v>非設置</v>
      </c>
      <c r="AE8" s="79"/>
      <c r="AF8" s="79"/>
      <c r="AG8" s="79"/>
      <c r="AH8" s="79"/>
      <c r="AI8" s="79"/>
      <c r="AJ8" s="79"/>
      <c r="AK8" s="3"/>
      <c r="AL8" s="75">
        <f>データ!S6</f>
        <v>124993</v>
      </c>
      <c r="AM8" s="75"/>
      <c r="AN8" s="75"/>
      <c r="AO8" s="75"/>
      <c r="AP8" s="75"/>
      <c r="AQ8" s="75"/>
      <c r="AR8" s="75"/>
      <c r="AS8" s="75"/>
      <c r="AT8" s="74">
        <f>データ!T6</f>
        <v>603.16</v>
      </c>
      <c r="AU8" s="74"/>
      <c r="AV8" s="74"/>
      <c r="AW8" s="74"/>
      <c r="AX8" s="74"/>
      <c r="AY8" s="74"/>
      <c r="AZ8" s="74"/>
      <c r="BA8" s="74"/>
      <c r="BB8" s="74">
        <f>データ!U6</f>
        <v>207.23</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75.55</v>
      </c>
      <c r="J10" s="74"/>
      <c r="K10" s="74"/>
      <c r="L10" s="74"/>
      <c r="M10" s="74"/>
      <c r="N10" s="74"/>
      <c r="O10" s="74"/>
      <c r="P10" s="74">
        <f>データ!P6</f>
        <v>1.38</v>
      </c>
      <c r="Q10" s="74"/>
      <c r="R10" s="74"/>
      <c r="S10" s="74"/>
      <c r="T10" s="74"/>
      <c r="U10" s="74"/>
      <c r="V10" s="74"/>
      <c r="W10" s="74">
        <f>データ!Q6</f>
        <v>96.25</v>
      </c>
      <c r="X10" s="74"/>
      <c r="Y10" s="74"/>
      <c r="Z10" s="74"/>
      <c r="AA10" s="74"/>
      <c r="AB10" s="74"/>
      <c r="AC10" s="74"/>
      <c r="AD10" s="75">
        <f>データ!R6</f>
        <v>1595</v>
      </c>
      <c r="AE10" s="75"/>
      <c r="AF10" s="75"/>
      <c r="AG10" s="75"/>
      <c r="AH10" s="75"/>
      <c r="AI10" s="75"/>
      <c r="AJ10" s="75"/>
      <c r="AK10" s="2"/>
      <c r="AL10" s="75">
        <f>データ!V6</f>
        <v>1723</v>
      </c>
      <c r="AM10" s="75"/>
      <c r="AN10" s="75"/>
      <c r="AO10" s="75"/>
      <c r="AP10" s="75"/>
      <c r="AQ10" s="75"/>
      <c r="AR10" s="75"/>
      <c r="AS10" s="75"/>
      <c r="AT10" s="74">
        <f>データ!W6</f>
        <v>1.25</v>
      </c>
      <c r="AU10" s="74"/>
      <c r="AV10" s="74"/>
      <c r="AW10" s="74"/>
      <c r="AX10" s="74"/>
      <c r="AY10" s="74"/>
      <c r="AZ10" s="74"/>
      <c r="BA10" s="74"/>
      <c r="BB10" s="74">
        <f>データ!X6</f>
        <v>1378.4</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HR3X3tIehgHuYrKbcMiSrc6FueVq2Ohn5OhzINR0f+aKodspj5tTzt1kgQoXXmx8X1tSz5URDm8bIZ8AE4cJ/A==" saltValue="X4VwtBlCJ1Tg4gQd0RY81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462187</v>
      </c>
      <c r="D6" s="33">
        <f t="shared" si="3"/>
        <v>46</v>
      </c>
      <c r="E6" s="33">
        <f t="shared" si="3"/>
        <v>17</v>
      </c>
      <c r="F6" s="33">
        <f t="shared" si="3"/>
        <v>4</v>
      </c>
      <c r="G6" s="33">
        <f t="shared" si="3"/>
        <v>0</v>
      </c>
      <c r="H6" s="33" t="str">
        <f t="shared" si="3"/>
        <v>鹿児島県　霧島市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75.55</v>
      </c>
      <c r="P6" s="34">
        <f t="shared" si="3"/>
        <v>1.38</v>
      </c>
      <c r="Q6" s="34">
        <f t="shared" si="3"/>
        <v>96.25</v>
      </c>
      <c r="R6" s="34">
        <f t="shared" si="3"/>
        <v>1595</v>
      </c>
      <c r="S6" s="34">
        <f t="shared" si="3"/>
        <v>124993</v>
      </c>
      <c r="T6" s="34">
        <f t="shared" si="3"/>
        <v>603.16</v>
      </c>
      <c r="U6" s="34">
        <f t="shared" si="3"/>
        <v>207.23</v>
      </c>
      <c r="V6" s="34">
        <f t="shared" si="3"/>
        <v>1723</v>
      </c>
      <c r="W6" s="34">
        <f t="shared" si="3"/>
        <v>1.25</v>
      </c>
      <c r="X6" s="34">
        <f t="shared" si="3"/>
        <v>1378.4</v>
      </c>
      <c r="Y6" s="35" t="str">
        <f>IF(Y7="",NA(),Y7)</f>
        <v>-</v>
      </c>
      <c r="Z6" s="35" t="str">
        <f t="shared" ref="Z6:AH6" si="4">IF(Z7="",NA(),Z7)</f>
        <v>-</v>
      </c>
      <c r="AA6" s="35" t="str">
        <f t="shared" si="4"/>
        <v>-</v>
      </c>
      <c r="AB6" s="35">
        <f t="shared" si="4"/>
        <v>117.93</v>
      </c>
      <c r="AC6" s="35">
        <f t="shared" si="4"/>
        <v>110.85</v>
      </c>
      <c r="AD6" s="35" t="str">
        <f t="shared" si="4"/>
        <v>-</v>
      </c>
      <c r="AE6" s="35" t="str">
        <f t="shared" si="4"/>
        <v>-</v>
      </c>
      <c r="AF6" s="35" t="str">
        <f t="shared" si="4"/>
        <v>-</v>
      </c>
      <c r="AG6" s="35">
        <f t="shared" si="4"/>
        <v>102.73</v>
      </c>
      <c r="AH6" s="35">
        <f t="shared" si="4"/>
        <v>105.78</v>
      </c>
      <c r="AI6" s="34" t="str">
        <f>IF(AI7="","",IF(AI7="-","【-】","【"&amp;SUBSTITUTE(TEXT(AI7,"#,##0.00"),"-","△")&amp;"】"))</f>
        <v>【104.83】</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94.97</v>
      </c>
      <c r="AS6" s="35">
        <f t="shared" si="5"/>
        <v>63.96</v>
      </c>
      <c r="AT6" s="34" t="str">
        <f>IF(AT7="","",IF(AT7="-","【-】","【"&amp;SUBSTITUTE(TEXT(AT7,"#,##0.00"),"-","△")&amp;"】"))</f>
        <v>【61.55】</v>
      </c>
      <c r="AU6" s="35" t="str">
        <f>IF(AU7="",NA(),AU7)</f>
        <v>-</v>
      </c>
      <c r="AV6" s="35" t="str">
        <f t="shared" ref="AV6:BD6" si="6">IF(AV7="",NA(),AV7)</f>
        <v>-</v>
      </c>
      <c r="AW6" s="35" t="str">
        <f t="shared" si="6"/>
        <v>-</v>
      </c>
      <c r="AX6" s="35">
        <f t="shared" si="6"/>
        <v>76.02</v>
      </c>
      <c r="AY6" s="35">
        <f t="shared" si="6"/>
        <v>78.17</v>
      </c>
      <c r="AZ6" s="35" t="str">
        <f t="shared" si="6"/>
        <v>-</v>
      </c>
      <c r="BA6" s="35" t="str">
        <f t="shared" si="6"/>
        <v>-</v>
      </c>
      <c r="BB6" s="35" t="str">
        <f t="shared" si="6"/>
        <v>-</v>
      </c>
      <c r="BC6" s="35">
        <f t="shared" si="6"/>
        <v>47.72</v>
      </c>
      <c r="BD6" s="35">
        <f t="shared" si="6"/>
        <v>44.24</v>
      </c>
      <c r="BE6" s="34" t="str">
        <f>IF(BE7="","",IF(BE7="-","【-】","【"&amp;SUBSTITUTE(TEXT(BE7,"#,##0.00"),"-","△")&amp;"】"))</f>
        <v>【45.34】</v>
      </c>
      <c r="BF6" s="35" t="str">
        <f>IF(BF7="",NA(),BF7)</f>
        <v>-</v>
      </c>
      <c r="BG6" s="35" t="str">
        <f t="shared" ref="BG6:BO6" si="7">IF(BG7="",NA(),BG7)</f>
        <v>-</v>
      </c>
      <c r="BH6" s="35" t="str">
        <f t="shared" si="7"/>
        <v>-</v>
      </c>
      <c r="BI6" s="35">
        <f t="shared" si="7"/>
        <v>2603.41</v>
      </c>
      <c r="BJ6" s="35">
        <f t="shared" si="7"/>
        <v>2189.59</v>
      </c>
      <c r="BK6" s="35" t="str">
        <f t="shared" si="7"/>
        <v>-</v>
      </c>
      <c r="BL6" s="35" t="str">
        <f t="shared" si="7"/>
        <v>-</v>
      </c>
      <c r="BM6" s="35" t="str">
        <f t="shared" si="7"/>
        <v>-</v>
      </c>
      <c r="BN6" s="35">
        <f t="shared" si="7"/>
        <v>1206.79</v>
      </c>
      <c r="BO6" s="35">
        <f t="shared" si="7"/>
        <v>1258.43</v>
      </c>
      <c r="BP6" s="34" t="str">
        <f>IF(BP7="","",IF(BP7="-","【-】","【"&amp;SUBSTITUTE(TEXT(BP7,"#,##0.00"),"-","△")&amp;"】"))</f>
        <v>【1,260.21】</v>
      </c>
      <c r="BQ6" s="35" t="str">
        <f>IF(BQ7="",NA(),BQ7)</f>
        <v>-</v>
      </c>
      <c r="BR6" s="35" t="str">
        <f t="shared" ref="BR6:BZ6" si="8">IF(BR7="",NA(),BR7)</f>
        <v>-</v>
      </c>
      <c r="BS6" s="35" t="str">
        <f t="shared" si="8"/>
        <v>-</v>
      </c>
      <c r="BT6" s="35">
        <f t="shared" si="8"/>
        <v>47.09</v>
      </c>
      <c r="BU6" s="35">
        <f t="shared" si="8"/>
        <v>30.03</v>
      </c>
      <c r="BV6" s="35" t="str">
        <f t="shared" si="8"/>
        <v>-</v>
      </c>
      <c r="BW6" s="35" t="str">
        <f t="shared" si="8"/>
        <v>-</v>
      </c>
      <c r="BX6" s="35" t="str">
        <f t="shared" si="8"/>
        <v>-</v>
      </c>
      <c r="BY6" s="35">
        <f t="shared" si="8"/>
        <v>71.84</v>
      </c>
      <c r="BZ6" s="35">
        <f t="shared" si="8"/>
        <v>73.36</v>
      </c>
      <c r="CA6" s="34" t="str">
        <f>IF(CA7="","",IF(CA7="-","【-】","【"&amp;SUBSTITUTE(TEXT(CA7,"#,##0.00"),"-","△")&amp;"】"))</f>
        <v>【75.29】</v>
      </c>
      <c r="CB6" s="35" t="str">
        <f>IF(CB7="",NA(),CB7)</f>
        <v>-</v>
      </c>
      <c r="CC6" s="35" t="str">
        <f t="shared" ref="CC6:CK6" si="9">IF(CC7="",NA(),CC7)</f>
        <v>-</v>
      </c>
      <c r="CD6" s="35" t="str">
        <f t="shared" si="9"/>
        <v>-</v>
      </c>
      <c r="CE6" s="35">
        <f t="shared" si="9"/>
        <v>205.5</v>
      </c>
      <c r="CF6" s="35">
        <f t="shared" si="9"/>
        <v>321.07</v>
      </c>
      <c r="CG6" s="35" t="str">
        <f t="shared" si="9"/>
        <v>-</v>
      </c>
      <c r="CH6" s="35" t="str">
        <f t="shared" si="9"/>
        <v>-</v>
      </c>
      <c r="CI6" s="35" t="str">
        <f t="shared" si="9"/>
        <v>-</v>
      </c>
      <c r="CJ6" s="35">
        <f t="shared" si="9"/>
        <v>228.47</v>
      </c>
      <c r="CK6" s="35">
        <f t="shared" si="9"/>
        <v>224.88</v>
      </c>
      <c r="CL6" s="34" t="str">
        <f>IF(CL7="","",IF(CL7="-","【-】","【"&amp;SUBSTITUTE(TEXT(CL7,"#,##0.00"),"-","△")&amp;"】"))</f>
        <v>【215.41】</v>
      </c>
      <c r="CM6" s="35" t="str">
        <f>IF(CM7="",NA(),CM7)</f>
        <v>-</v>
      </c>
      <c r="CN6" s="35" t="str">
        <f t="shared" ref="CN6:CV6" si="10">IF(CN7="",NA(),CN7)</f>
        <v>-</v>
      </c>
      <c r="CO6" s="35" t="str">
        <f t="shared" si="10"/>
        <v>-</v>
      </c>
      <c r="CP6" s="35">
        <f t="shared" si="10"/>
        <v>29.17</v>
      </c>
      <c r="CQ6" s="35">
        <f t="shared" si="10"/>
        <v>29.13</v>
      </c>
      <c r="CR6" s="35" t="str">
        <f t="shared" si="10"/>
        <v>-</v>
      </c>
      <c r="CS6" s="35" t="str">
        <f t="shared" si="10"/>
        <v>-</v>
      </c>
      <c r="CT6" s="35" t="str">
        <f t="shared" si="10"/>
        <v>-</v>
      </c>
      <c r="CU6" s="35">
        <f t="shared" si="10"/>
        <v>42.47</v>
      </c>
      <c r="CV6" s="35">
        <f t="shared" si="10"/>
        <v>42.4</v>
      </c>
      <c r="CW6" s="34" t="str">
        <f>IF(CW7="","",IF(CW7="-","【-】","【"&amp;SUBSTITUTE(TEXT(CW7,"#,##0.00"),"-","△")&amp;"】"))</f>
        <v>【42.90】</v>
      </c>
      <c r="CX6" s="35" t="str">
        <f>IF(CX7="",NA(),CX7)</f>
        <v>-</v>
      </c>
      <c r="CY6" s="35" t="str">
        <f t="shared" ref="CY6:DG6" si="11">IF(CY7="",NA(),CY7)</f>
        <v>-</v>
      </c>
      <c r="CZ6" s="35" t="str">
        <f t="shared" si="11"/>
        <v>-</v>
      </c>
      <c r="DA6" s="35">
        <f t="shared" si="11"/>
        <v>73.66</v>
      </c>
      <c r="DB6" s="35">
        <f t="shared" si="11"/>
        <v>79.510000000000005</v>
      </c>
      <c r="DC6" s="35" t="str">
        <f t="shared" si="11"/>
        <v>-</v>
      </c>
      <c r="DD6" s="35" t="str">
        <f t="shared" si="11"/>
        <v>-</v>
      </c>
      <c r="DE6" s="35" t="str">
        <f t="shared" si="11"/>
        <v>-</v>
      </c>
      <c r="DF6" s="35">
        <f t="shared" si="11"/>
        <v>83.75</v>
      </c>
      <c r="DG6" s="35">
        <f t="shared" si="11"/>
        <v>84.19</v>
      </c>
      <c r="DH6" s="34" t="str">
        <f>IF(DH7="","",IF(DH7="-","【-】","【"&amp;SUBSTITUTE(TEXT(DH7,"#,##0.00"),"-","△")&amp;"】"))</f>
        <v>【84.75】</v>
      </c>
      <c r="DI6" s="35" t="str">
        <f>IF(DI7="",NA(),DI7)</f>
        <v>-</v>
      </c>
      <c r="DJ6" s="35" t="str">
        <f t="shared" ref="DJ6:DR6" si="12">IF(DJ7="",NA(),DJ7)</f>
        <v>-</v>
      </c>
      <c r="DK6" s="35" t="str">
        <f t="shared" si="12"/>
        <v>-</v>
      </c>
      <c r="DL6" s="35">
        <f t="shared" si="12"/>
        <v>4.8600000000000003</v>
      </c>
      <c r="DM6" s="35">
        <f t="shared" si="12"/>
        <v>7.9</v>
      </c>
      <c r="DN6" s="35" t="str">
        <f t="shared" si="12"/>
        <v>-</v>
      </c>
      <c r="DO6" s="35" t="str">
        <f t="shared" si="12"/>
        <v>-</v>
      </c>
      <c r="DP6" s="35" t="str">
        <f t="shared" si="12"/>
        <v>-</v>
      </c>
      <c r="DQ6" s="35">
        <f t="shared" si="12"/>
        <v>24.68</v>
      </c>
      <c r="DR6" s="35">
        <f t="shared" si="12"/>
        <v>21.36</v>
      </c>
      <c r="DS6" s="34" t="str">
        <f>IF(DS7="","",IF(DS7="-","【-】","【"&amp;SUBSTITUTE(TEXT(DS7,"#,##0.00"),"-","△")&amp;"】"))</f>
        <v>【23.60】</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8.6199999999999992</v>
      </c>
      <c r="EC6" s="35">
        <f t="shared" si="13"/>
        <v>0.01</v>
      </c>
      <c r="ED6" s="34" t="str">
        <f>IF(ED7="","",IF(ED7="-","【-】","【"&amp;SUBSTITUTE(TEXT(ED7,"#,##0.00"),"-","△")&amp;"】"))</f>
        <v>【0.01】</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0.36</v>
      </c>
      <c r="EN6" s="35">
        <f t="shared" si="14"/>
        <v>0.39</v>
      </c>
      <c r="EO6" s="34" t="str">
        <f>IF(EO7="","",IF(EO7="-","【-】","【"&amp;SUBSTITUTE(TEXT(EO7,"#,##0.00"),"-","△")&amp;"】"))</f>
        <v>【0.30】</v>
      </c>
    </row>
    <row r="7" spans="1:148" s="36" customFormat="1" x14ac:dyDescent="0.15">
      <c r="A7" s="28"/>
      <c r="B7" s="37">
        <v>2020</v>
      </c>
      <c r="C7" s="37">
        <v>462187</v>
      </c>
      <c r="D7" s="37">
        <v>46</v>
      </c>
      <c r="E7" s="37">
        <v>17</v>
      </c>
      <c r="F7" s="37">
        <v>4</v>
      </c>
      <c r="G7" s="37">
        <v>0</v>
      </c>
      <c r="H7" s="37" t="s">
        <v>96</v>
      </c>
      <c r="I7" s="37" t="s">
        <v>97</v>
      </c>
      <c r="J7" s="37" t="s">
        <v>98</v>
      </c>
      <c r="K7" s="37" t="s">
        <v>99</v>
      </c>
      <c r="L7" s="37" t="s">
        <v>100</v>
      </c>
      <c r="M7" s="37" t="s">
        <v>101</v>
      </c>
      <c r="N7" s="38" t="s">
        <v>102</v>
      </c>
      <c r="O7" s="38">
        <v>75.55</v>
      </c>
      <c r="P7" s="38">
        <v>1.38</v>
      </c>
      <c r="Q7" s="38">
        <v>96.25</v>
      </c>
      <c r="R7" s="38">
        <v>1595</v>
      </c>
      <c r="S7" s="38">
        <v>124993</v>
      </c>
      <c r="T7" s="38">
        <v>603.16</v>
      </c>
      <c r="U7" s="38">
        <v>207.23</v>
      </c>
      <c r="V7" s="38">
        <v>1723</v>
      </c>
      <c r="W7" s="38">
        <v>1.25</v>
      </c>
      <c r="X7" s="38">
        <v>1378.4</v>
      </c>
      <c r="Y7" s="38" t="s">
        <v>102</v>
      </c>
      <c r="Z7" s="38" t="s">
        <v>102</v>
      </c>
      <c r="AA7" s="38" t="s">
        <v>102</v>
      </c>
      <c r="AB7" s="38">
        <v>117.93</v>
      </c>
      <c r="AC7" s="38">
        <v>110.85</v>
      </c>
      <c r="AD7" s="38" t="s">
        <v>102</v>
      </c>
      <c r="AE7" s="38" t="s">
        <v>102</v>
      </c>
      <c r="AF7" s="38" t="s">
        <v>102</v>
      </c>
      <c r="AG7" s="38">
        <v>102.73</v>
      </c>
      <c r="AH7" s="38">
        <v>105.78</v>
      </c>
      <c r="AI7" s="38">
        <v>104.83</v>
      </c>
      <c r="AJ7" s="38" t="s">
        <v>102</v>
      </c>
      <c r="AK7" s="38" t="s">
        <v>102</v>
      </c>
      <c r="AL7" s="38" t="s">
        <v>102</v>
      </c>
      <c r="AM7" s="38">
        <v>0</v>
      </c>
      <c r="AN7" s="38">
        <v>0</v>
      </c>
      <c r="AO7" s="38" t="s">
        <v>102</v>
      </c>
      <c r="AP7" s="38" t="s">
        <v>102</v>
      </c>
      <c r="AQ7" s="38" t="s">
        <v>102</v>
      </c>
      <c r="AR7" s="38">
        <v>94.97</v>
      </c>
      <c r="AS7" s="38">
        <v>63.96</v>
      </c>
      <c r="AT7" s="38">
        <v>61.55</v>
      </c>
      <c r="AU7" s="38" t="s">
        <v>102</v>
      </c>
      <c r="AV7" s="38" t="s">
        <v>102</v>
      </c>
      <c r="AW7" s="38" t="s">
        <v>102</v>
      </c>
      <c r="AX7" s="38">
        <v>76.02</v>
      </c>
      <c r="AY7" s="38">
        <v>78.17</v>
      </c>
      <c r="AZ7" s="38" t="s">
        <v>102</v>
      </c>
      <c r="BA7" s="38" t="s">
        <v>102</v>
      </c>
      <c r="BB7" s="38" t="s">
        <v>102</v>
      </c>
      <c r="BC7" s="38">
        <v>47.72</v>
      </c>
      <c r="BD7" s="38">
        <v>44.24</v>
      </c>
      <c r="BE7" s="38">
        <v>45.34</v>
      </c>
      <c r="BF7" s="38" t="s">
        <v>102</v>
      </c>
      <c r="BG7" s="38" t="s">
        <v>102</v>
      </c>
      <c r="BH7" s="38" t="s">
        <v>102</v>
      </c>
      <c r="BI7" s="38">
        <v>2603.41</v>
      </c>
      <c r="BJ7" s="38">
        <v>2189.59</v>
      </c>
      <c r="BK7" s="38" t="s">
        <v>102</v>
      </c>
      <c r="BL7" s="38" t="s">
        <v>102</v>
      </c>
      <c r="BM7" s="38" t="s">
        <v>102</v>
      </c>
      <c r="BN7" s="38">
        <v>1206.79</v>
      </c>
      <c r="BO7" s="38">
        <v>1258.43</v>
      </c>
      <c r="BP7" s="38">
        <v>1260.21</v>
      </c>
      <c r="BQ7" s="38" t="s">
        <v>102</v>
      </c>
      <c r="BR7" s="38" t="s">
        <v>102</v>
      </c>
      <c r="BS7" s="38" t="s">
        <v>102</v>
      </c>
      <c r="BT7" s="38">
        <v>47.09</v>
      </c>
      <c r="BU7" s="38">
        <v>30.03</v>
      </c>
      <c r="BV7" s="38" t="s">
        <v>102</v>
      </c>
      <c r="BW7" s="38" t="s">
        <v>102</v>
      </c>
      <c r="BX7" s="38" t="s">
        <v>102</v>
      </c>
      <c r="BY7" s="38">
        <v>71.84</v>
      </c>
      <c r="BZ7" s="38">
        <v>73.36</v>
      </c>
      <c r="CA7" s="38">
        <v>75.290000000000006</v>
      </c>
      <c r="CB7" s="38" t="s">
        <v>102</v>
      </c>
      <c r="CC7" s="38" t="s">
        <v>102</v>
      </c>
      <c r="CD7" s="38" t="s">
        <v>102</v>
      </c>
      <c r="CE7" s="38">
        <v>205.5</v>
      </c>
      <c r="CF7" s="38">
        <v>321.07</v>
      </c>
      <c r="CG7" s="38" t="s">
        <v>102</v>
      </c>
      <c r="CH7" s="38" t="s">
        <v>102</v>
      </c>
      <c r="CI7" s="38" t="s">
        <v>102</v>
      </c>
      <c r="CJ7" s="38">
        <v>228.47</v>
      </c>
      <c r="CK7" s="38">
        <v>224.88</v>
      </c>
      <c r="CL7" s="38">
        <v>215.41</v>
      </c>
      <c r="CM7" s="38" t="s">
        <v>102</v>
      </c>
      <c r="CN7" s="38" t="s">
        <v>102</v>
      </c>
      <c r="CO7" s="38" t="s">
        <v>102</v>
      </c>
      <c r="CP7" s="38">
        <v>29.17</v>
      </c>
      <c r="CQ7" s="38">
        <v>29.13</v>
      </c>
      <c r="CR7" s="38" t="s">
        <v>102</v>
      </c>
      <c r="CS7" s="38" t="s">
        <v>102</v>
      </c>
      <c r="CT7" s="38" t="s">
        <v>102</v>
      </c>
      <c r="CU7" s="38">
        <v>42.47</v>
      </c>
      <c r="CV7" s="38">
        <v>42.4</v>
      </c>
      <c r="CW7" s="38">
        <v>42.9</v>
      </c>
      <c r="CX7" s="38" t="s">
        <v>102</v>
      </c>
      <c r="CY7" s="38" t="s">
        <v>102</v>
      </c>
      <c r="CZ7" s="38" t="s">
        <v>102</v>
      </c>
      <c r="DA7" s="38">
        <v>73.66</v>
      </c>
      <c r="DB7" s="38">
        <v>79.510000000000005</v>
      </c>
      <c r="DC7" s="38" t="s">
        <v>102</v>
      </c>
      <c r="DD7" s="38" t="s">
        <v>102</v>
      </c>
      <c r="DE7" s="38" t="s">
        <v>102</v>
      </c>
      <c r="DF7" s="38">
        <v>83.75</v>
      </c>
      <c r="DG7" s="38">
        <v>84.19</v>
      </c>
      <c r="DH7" s="38">
        <v>84.75</v>
      </c>
      <c r="DI7" s="38" t="s">
        <v>102</v>
      </c>
      <c r="DJ7" s="38" t="s">
        <v>102</v>
      </c>
      <c r="DK7" s="38" t="s">
        <v>102</v>
      </c>
      <c r="DL7" s="38">
        <v>4.8600000000000003</v>
      </c>
      <c r="DM7" s="38">
        <v>7.9</v>
      </c>
      <c r="DN7" s="38" t="s">
        <v>102</v>
      </c>
      <c r="DO7" s="38" t="s">
        <v>102</v>
      </c>
      <c r="DP7" s="38" t="s">
        <v>102</v>
      </c>
      <c r="DQ7" s="38">
        <v>24.68</v>
      </c>
      <c r="DR7" s="38">
        <v>21.36</v>
      </c>
      <c r="DS7" s="38">
        <v>23.6</v>
      </c>
      <c r="DT7" s="38" t="s">
        <v>102</v>
      </c>
      <c r="DU7" s="38" t="s">
        <v>102</v>
      </c>
      <c r="DV7" s="38" t="s">
        <v>102</v>
      </c>
      <c r="DW7" s="38">
        <v>0</v>
      </c>
      <c r="DX7" s="38">
        <v>0</v>
      </c>
      <c r="DY7" s="38" t="s">
        <v>102</v>
      </c>
      <c r="DZ7" s="38" t="s">
        <v>102</v>
      </c>
      <c r="EA7" s="38" t="s">
        <v>102</v>
      </c>
      <c r="EB7" s="38">
        <v>8.6199999999999992</v>
      </c>
      <c r="EC7" s="38">
        <v>0.01</v>
      </c>
      <c r="ED7" s="38">
        <v>0.01</v>
      </c>
      <c r="EE7" s="38" t="s">
        <v>102</v>
      </c>
      <c r="EF7" s="38" t="s">
        <v>102</v>
      </c>
      <c r="EG7" s="38" t="s">
        <v>102</v>
      </c>
      <c r="EH7" s="38">
        <v>0</v>
      </c>
      <c r="EI7" s="38">
        <v>0</v>
      </c>
      <c r="EJ7" s="38" t="s">
        <v>102</v>
      </c>
      <c r="EK7" s="38" t="s">
        <v>102</v>
      </c>
      <c r="EL7" s="38" t="s">
        <v>102</v>
      </c>
      <c r="EM7" s="38">
        <v>0.36</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2022-02-09T06:43:19Z</cp:lastPrinted>
  <dcterms:created xsi:type="dcterms:W3CDTF">2021-12-03T07:28:33Z</dcterms:created>
  <dcterms:modified xsi:type="dcterms:W3CDTF">2022-02-09T06:43:31Z</dcterms:modified>
  <cp:category/>
</cp:coreProperties>
</file>