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Y:\【NEW】庶務係\【22】メール（県等の調査物）\県庁関係\総務部市町村課\R4年度\20230116経営分析\"/>
    </mc:Choice>
  </mc:AlternateContent>
  <xr:revisionPtr revIDLastSave="0" documentId="13_ncr:1_{3B94B310-B527-4DC0-A07D-5749FF29D65D}" xr6:coauthVersionLast="36" xr6:coauthVersionMax="36" xr10:uidLastSave="{00000000-0000-0000-0000-000000000000}"/>
  <workbookProtection workbookAlgorithmName="SHA-512" workbookHashValue="gDoSUM5cZZG3tF6tWNLKrfnW476ZtZDr3qa17nrAiVGB4QnuQh5xRVJB6V/I92Taj65M7DXS8Q29o2wrx3pErg==" workbookSaltValue="3DoP29+cTi6INY+SMnrh+w==" workbookSpinCount="100000" lockStructure="1"/>
  <bookViews>
    <workbookView xWindow="0" yWindow="0" windowWidth="15360" windowHeight="7635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N85" i="4" s="1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L8" i="4" s="1"/>
  <c r="Q6" i="5"/>
  <c r="P6" i="5"/>
  <c r="P10" i="4" s="1"/>
  <c r="O6" i="5"/>
  <c r="N6" i="5"/>
  <c r="M6" i="5"/>
  <c r="AD8" i="4" s="1"/>
  <c r="L6" i="5"/>
  <c r="K6" i="5"/>
  <c r="J6" i="5"/>
  <c r="I8" i="4" s="1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M85" i="4"/>
  <c r="L85" i="4"/>
  <c r="K85" i="4"/>
  <c r="J85" i="4"/>
  <c r="H85" i="4"/>
  <c r="G85" i="4"/>
  <c r="BB10" i="4"/>
  <c r="AT10" i="4"/>
  <c r="AL10" i="4"/>
  <c r="W10" i="4"/>
  <c r="I10" i="4"/>
  <c r="B10" i="4"/>
  <c r="BB8" i="4"/>
  <c r="AT8" i="4"/>
  <c r="W8" i="4"/>
  <c r="P8" i="4"/>
  <c r="B8" i="4"/>
  <c r="B6" i="4"/>
</calcChain>
</file>

<file path=xl/sharedStrings.xml><?xml version="1.0" encoding="utf-8"?>
<sst xmlns="http://schemas.openxmlformats.org/spreadsheetml/2006/main" count="228" uniqueCount="114">
  <si>
    <t>経営比較分析表（令和3年度決算）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</si>
  <si>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</si>
  <si>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</si>
  <si>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</si>
  <si>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</si>
  <si>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</si>
  <si>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</si>
  <si>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</si>
  <si>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</si>
  <si>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</si>
  <si>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</si>
  <si>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</si>
  <si>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</si>
  <si>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</si>
  <si>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</si>
  <si>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</si>
  <si>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</si>
  <si>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</si>
  <si>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</si>
  <si>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</si>
  <si>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</si>
  <si>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</si>
  <si>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</si>
  <si>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</si>
  <si>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</si>
  <si>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</si>
  <si>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</si>
  <si>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</si>
  <si>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</si>
  <si>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</si>
  <si>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</si>
  <si>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</si>
  <si>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</si>
  <si>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</si>
  <si>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</si>
  <si>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</si>
  <si>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</si>
  <si>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</si>
  <si>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</si>
  <si>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</si>
  <si>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</si>
  <si>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</si>
  <si>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</si>
  <si>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</si>
  <si>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</si>
  <si>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</si>
  <si>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</si>
  <si>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</si>
  <si>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</si>
  <si>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</si>
  <si>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</si>
  <si>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</si>
  <si>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</si>
  <si>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</si>
  <si>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</si>
  <si>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</si>
  <si>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</si>
  <si>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</si>
  <si>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</si>
  <si>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</si>
  <si>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</si>
  <si>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</si>
  <si>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</si>
  <si>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</si>
  <si>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</si>
  <si>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</si>
  <si>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</si>
  <si>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</si>
  <si>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</si>
  <si>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</si>
  <si>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</si>
  <si>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</si>
  <si>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</si>
  <si>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</si>
  <si>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</si>
  <si>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</si>
  <si>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</si>
  <si>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</si>
  <si>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</si>
  <si>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</si>
  <si>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</si>
  <si>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</si>
  <si>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</si>
  <si>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</si>
  <si>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</si>
  <si>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</si>
  <si>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</si>
  <si>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</si>
  <si>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</si>
  <si>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</si>
  <si>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</si>
  <si>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</si>
  <si>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鹿児島県　大崎町</t>
  </si>
  <si>
    <t>法適用</t>
  </si>
  <si>
    <t>水道事業</t>
  </si>
  <si>
    <t>末端給水事業</t>
  </si>
  <si>
    <t>A7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</si>
  <si>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</si>
  <si>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</si>
  <si>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</si>
  <si>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</si>
  <si>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</si>
  <si>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</si>
  <si>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</si>
  <si>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</si>
  <si>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</si>
  <si>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</si>
  <si>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</si>
  <si>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</si>
  <si>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</si>
  <si>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</si>
  <si>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類似団体と比較し、全体的に概ね良好な経営を行っており、有収率についても類似団体より高い状況にある。しかしながら、管路経年化率が高く老朽化が進んでおり、今後ますます更新事業が増加していく状況にあるため、中長期的な更新計画を立て効率的に更新を行っていく必要がある。</t>
    <phoneticPr fontId="4"/>
  </si>
  <si>
    <t>①経常収支比率 
　毎年度100％を超えており、黒字経営が継続的に続いている。また、類似団体平均も上回っている状況にある。
②累積欠損金比率
  累積欠損金は発生していない。
③流動比率
  理想比率とされる200％以上を毎年大きく上回っており、短期債務に対する支払い能力はあるといえる。
④企業債残高対給水収益比率
  類似団体平均と比較しても低い水準である。
⑤料金回収率
　毎年度100％以上あり、給水にかかる費用を給水収益で賄えており、経営の健全性を維持している。
⑥給水原価
  類似団体平均より低く、費用の効率性は良いといえる。
⑦施設利用率
  本町は類似団体平均と比べ低い状況にある。経営効率化の観点からはこの指標は高いほどよいが、本管漏水事故等に対応できる一定の余裕は必要である。
⑧有収率
　類似団体平均を上回っているが、漏水が主な原因により有収率が低くなってきているため，引き続き漏水の早期発見に努めていく。</t>
    <rPh sb="371" eb="373">
      <t>ロウスイ</t>
    </rPh>
    <rPh sb="374" eb="375">
      <t>オモ</t>
    </rPh>
    <rPh sb="376" eb="378">
      <t>ゲンイン</t>
    </rPh>
    <rPh sb="381" eb="384">
      <t>ユウシュウリツ</t>
    </rPh>
    <rPh sb="385" eb="386">
      <t>ヒク</t>
    </rPh>
    <phoneticPr fontId="4"/>
  </si>
  <si>
    <t>①有形固定資産減価償却率
　類似団体平均を上回っており、減価償却が進み、老朽化が進んでいる状況にあり、計画的な更新が必要である。
②管路経年化率
　管路経年化率が高く、老朽化が進んでいる状況にあり、計画的な更新が必要である。
③管路更新率
　令和３年度は，他施設の更新があり管路の更新が少なくなったため，類似団体平均を下回ったが、今後も管路の経年化率が年々増加することを踏まえ、計画的な更新が必要である。</t>
    <rPh sb="159" eb="161">
      <t>シタマワ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</si>
</sst>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0.54</c:v>
                </c:pt>
                <c:pt idx="1">
                  <c:v>0.66</c:v>
                </c:pt>
                <c:pt idx="2">
                  <c:v>0.66</c:v>
                </c:pt>
                <c:pt idx="3">
                  <c:v>0.67</c:v>
                </c:pt>
                <c:pt idx="4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6E-44AE-A324-A75829D0B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0.39</c:v>
                </c:pt>
                <c:pt idx="1">
                  <c:v>0.43</c:v>
                </c:pt>
                <c:pt idx="2">
                  <c:v>0.42</c:v>
                </c:pt>
                <c:pt idx="3">
                  <c:v>0.44</c:v>
                </c:pt>
                <c:pt idx="4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6E-44AE-A324-A75829D0B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51.86</c:v>
                </c:pt>
                <c:pt idx="1">
                  <c:v>50.48</c:v>
                </c:pt>
                <c:pt idx="2">
                  <c:v>51.75</c:v>
                </c:pt>
                <c:pt idx="3">
                  <c:v>51.56</c:v>
                </c:pt>
                <c:pt idx="4">
                  <c:v>52.12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EA-45B8-9108-E7DCFDF4C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55.88</c:v>
                </c:pt>
                <c:pt idx="1">
                  <c:v>55.22</c:v>
                </c:pt>
                <c:pt idx="2">
                  <c:v>54.05</c:v>
                </c:pt>
                <c:pt idx="3">
                  <c:v>54.43</c:v>
                </c:pt>
                <c:pt idx="4">
                  <c:v>53.87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EA-45B8-9108-E7DCFDF4C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84.94</c:v>
                </c:pt>
                <c:pt idx="1">
                  <c:v>90.45</c:v>
                </c:pt>
                <c:pt idx="2">
                  <c:v>82.98</c:v>
                </c:pt>
                <c:pt idx="3">
                  <c:v>83.93</c:v>
                </c:pt>
                <c:pt idx="4">
                  <c:v>80.7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6D-4F49-B540-A6FDD5B26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80.989999999999995</c:v>
                </c:pt>
                <c:pt idx="1">
                  <c:v>80.930000000000007</c:v>
                </c:pt>
                <c:pt idx="2">
                  <c:v>80.510000000000005</c:v>
                </c:pt>
                <c:pt idx="3">
                  <c:v>79.44</c:v>
                </c:pt>
                <c:pt idx="4">
                  <c:v>79.489999999999995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6D-4F49-B540-A6FDD5B26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120.06</c:v>
                </c:pt>
                <c:pt idx="1">
                  <c:v>121.51</c:v>
                </c:pt>
                <c:pt idx="2">
                  <c:v>122.44</c:v>
                </c:pt>
                <c:pt idx="3">
                  <c:v>119.31</c:v>
                </c:pt>
                <c:pt idx="4">
                  <c:v>117.45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1D-449B-AE6E-397B3CF29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110.02</c:v>
                </c:pt>
                <c:pt idx="1">
                  <c:v>108.76</c:v>
                </c:pt>
                <c:pt idx="2">
                  <c:v>108.46</c:v>
                </c:pt>
                <c:pt idx="3">
                  <c:v>109.02</c:v>
                </c:pt>
                <c:pt idx="4">
                  <c:v>107.81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1D-449B-AE6E-397B3CF29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59.73</c:v>
                </c:pt>
                <c:pt idx="1">
                  <c:v>60.78</c:v>
                </c:pt>
                <c:pt idx="2">
                  <c:v>60.95</c:v>
                </c:pt>
                <c:pt idx="3">
                  <c:v>60.41</c:v>
                </c:pt>
                <c:pt idx="4">
                  <c:v>59.43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0F-4532-A39B-C07F22701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46.61</c:v>
                </c:pt>
                <c:pt idx="1">
                  <c:v>47.97</c:v>
                </c:pt>
                <c:pt idx="2">
                  <c:v>49.12</c:v>
                </c:pt>
                <c:pt idx="3">
                  <c:v>49.39</c:v>
                </c:pt>
                <c:pt idx="4">
                  <c:v>50.75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0F-4532-A39B-C07F22701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26.12</c:v>
                </c:pt>
                <c:pt idx="1">
                  <c:v>30.89</c:v>
                </c:pt>
                <c:pt idx="2">
                  <c:v>32.630000000000003</c:v>
                </c:pt>
                <c:pt idx="3">
                  <c:v>35.659999999999997</c:v>
                </c:pt>
                <c:pt idx="4">
                  <c:v>35.49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B-47E2-BB37-CFA411070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10.84</c:v>
                </c:pt>
                <c:pt idx="1">
                  <c:v>15.33</c:v>
                </c:pt>
                <c:pt idx="2">
                  <c:v>16.760000000000002</c:v>
                </c:pt>
                <c:pt idx="3">
                  <c:v>18.57</c:v>
                </c:pt>
                <c:pt idx="4">
                  <c:v>21.14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CB-47E2-BB37-CFA411070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81-4B8F-9EB5-C588E5064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7.31</c:v>
                </c:pt>
                <c:pt idx="1">
                  <c:v>7.48</c:v>
                </c:pt>
                <c:pt idx="2">
                  <c:v>11.94</c:v>
                </c:pt>
                <c:pt idx="3">
                  <c:v>11</c:v>
                </c:pt>
                <c:pt idx="4">
                  <c:v>8.86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81-4B8F-9EB5-C588E5064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935.54</c:v>
                </c:pt>
                <c:pt idx="1">
                  <c:v>1377.37</c:v>
                </c:pt>
                <c:pt idx="2">
                  <c:v>1604.76</c:v>
                </c:pt>
                <c:pt idx="3">
                  <c:v>1344.12</c:v>
                </c:pt>
                <c:pt idx="4">
                  <c:v>3220.45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20-4EFB-AEF9-CDAAECE75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355.27</c:v>
                </c:pt>
                <c:pt idx="1">
                  <c:v>359.7</c:v>
                </c:pt>
                <c:pt idx="2">
                  <c:v>362.93</c:v>
                </c:pt>
                <c:pt idx="3">
                  <c:v>371.81</c:v>
                </c:pt>
                <c:pt idx="4">
                  <c:v>384.23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0-4EFB-AEF9-CDAAECE75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42.15</c:v>
                </c:pt>
                <c:pt idx="1">
                  <c:v>27.13</c:v>
                </c:pt>
                <c:pt idx="2">
                  <c:v>17.829999999999998</c:v>
                </c:pt>
                <c:pt idx="3">
                  <c:v>10.64</c:v>
                </c:pt>
                <c:pt idx="4">
                  <c:v>6.52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8-418D-9905-6789BAC67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458.27</c:v>
                </c:pt>
                <c:pt idx="1">
                  <c:v>447.01</c:v>
                </c:pt>
                <c:pt idx="2">
                  <c:v>439.05</c:v>
                </c:pt>
                <c:pt idx="3">
                  <c:v>465.85</c:v>
                </c:pt>
                <c:pt idx="4">
                  <c:v>439.43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58-418D-9905-6789BAC67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119.64</c:v>
                </c:pt>
                <c:pt idx="1">
                  <c:v>120.87</c:v>
                </c:pt>
                <c:pt idx="2">
                  <c:v>120.28</c:v>
                </c:pt>
                <c:pt idx="3">
                  <c:v>116.06</c:v>
                </c:pt>
                <c:pt idx="4">
                  <c:v>115.2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D8-4F4C-A968-19CA29555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96.77</c:v>
                </c:pt>
                <c:pt idx="1">
                  <c:v>95.81</c:v>
                </c:pt>
                <c:pt idx="2">
                  <c:v>95.26</c:v>
                </c:pt>
                <c:pt idx="3">
                  <c:v>92.39</c:v>
                </c:pt>
                <c:pt idx="4">
                  <c:v>94.41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D8-4F4C-A968-19CA29555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127.66</c:v>
                </c:pt>
                <c:pt idx="1">
                  <c:v>124.24</c:v>
                </c:pt>
                <c:pt idx="2">
                  <c:v>126.2</c:v>
                </c:pt>
                <c:pt idx="3">
                  <c:v>130.51</c:v>
                </c:pt>
                <c:pt idx="4">
                  <c:v>131.88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9C-47AE-AB9D-224A56F5E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187.18</c:v>
                </c:pt>
                <c:pt idx="1">
                  <c:v>189.58</c:v>
                </c:pt>
                <c:pt idx="2">
                  <c:v>192.82</c:v>
                </c:pt>
                <c:pt idx="3">
                  <c:v>192.98</c:v>
                </c:pt>
                <c:pt idx="4">
                  <c:v>192.13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9C-47AE-AB9D-224A56F5E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R1" zoomScaleNormal="100" workbookViewId="0">
      <selection activeCell="CA47" sqref="CA47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</row>
    <row r="3" spans="1:78" ht="9.75" customHeight="1" x14ac:dyDescent="0.15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</row>
    <row r="4" spans="1:78" ht="9.75" customHeight="1" x14ac:dyDescent="0.15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0" t="str">
        <f>データ!H6</f>
        <v>鹿児島県　大崎町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1"/>
      <c r="AE6" s="81"/>
      <c r="AF6" s="81"/>
      <c r="AG6" s="8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2" t="s">
        <v>1</v>
      </c>
      <c r="C7" s="63"/>
      <c r="D7" s="63"/>
      <c r="E7" s="63"/>
      <c r="F7" s="63"/>
      <c r="G7" s="63"/>
      <c r="H7" s="63"/>
      <c r="I7" s="62" t="s">
        <v>2</v>
      </c>
      <c r="J7" s="63"/>
      <c r="K7" s="63"/>
      <c r="L7" s="63"/>
      <c r="M7" s="63"/>
      <c r="N7" s="63"/>
      <c r="O7" s="64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2"/>
      <c r="AL7" s="65" t="s">
        <v>6</v>
      </c>
      <c r="AM7" s="65"/>
      <c r="AN7" s="65"/>
      <c r="AO7" s="65"/>
      <c r="AP7" s="65"/>
      <c r="AQ7" s="65"/>
      <c r="AR7" s="65"/>
      <c r="AS7" s="65"/>
      <c r="AT7" s="62" t="s">
        <v>7</v>
      </c>
      <c r="AU7" s="63"/>
      <c r="AV7" s="63"/>
      <c r="AW7" s="63"/>
      <c r="AX7" s="63"/>
      <c r="AY7" s="63"/>
      <c r="AZ7" s="63"/>
      <c r="BA7" s="63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70" t="s">
        <v>9</v>
      </c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2"/>
    </row>
    <row r="8" spans="1:78" ht="18.75" customHeight="1" x14ac:dyDescent="0.15">
      <c r="A8" s="2"/>
      <c r="B8" s="73" t="str">
        <f>データ!$I$6</f>
        <v>法適用</v>
      </c>
      <c r="C8" s="74"/>
      <c r="D8" s="74"/>
      <c r="E8" s="74"/>
      <c r="F8" s="74"/>
      <c r="G8" s="74"/>
      <c r="H8" s="74"/>
      <c r="I8" s="73" t="str">
        <f>データ!$J$6</f>
        <v>水道事業</v>
      </c>
      <c r="J8" s="74"/>
      <c r="K8" s="74"/>
      <c r="L8" s="74"/>
      <c r="M8" s="74"/>
      <c r="N8" s="74"/>
      <c r="O8" s="75"/>
      <c r="P8" s="76" t="str">
        <f>データ!$K$6</f>
        <v>末端給水事業</v>
      </c>
      <c r="Q8" s="76"/>
      <c r="R8" s="76"/>
      <c r="S8" s="76"/>
      <c r="T8" s="76"/>
      <c r="U8" s="76"/>
      <c r="V8" s="76"/>
      <c r="W8" s="76" t="str">
        <f>データ!$L$6</f>
        <v>A7</v>
      </c>
      <c r="X8" s="76"/>
      <c r="Y8" s="76"/>
      <c r="Z8" s="76"/>
      <c r="AA8" s="76"/>
      <c r="AB8" s="76"/>
      <c r="AC8" s="76"/>
      <c r="AD8" s="76" t="str">
        <f>データ!$M$6</f>
        <v>非設置</v>
      </c>
      <c r="AE8" s="76"/>
      <c r="AF8" s="76"/>
      <c r="AG8" s="76"/>
      <c r="AH8" s="76"/>
      <c r="AI8" s="76"/>
      <c r="AJ8" s="76"/>
      <c r="AK8" s="2"/>
      <c r="AL8" s="59">
        <f>データ!$R$6</f>
        <v>12448</v>
      </c>
      <c r="AM8" s="59"/>
      <c r="AN8" s="59"/>
      <c r="AO8" s="59"/>
      <c r="AP8" s="59"/>
      <c r="AQ8" s="59"/>
      <c r="AR8" s="59"/>
      <c r="AS8" s="59"/>
      <c r="AT8" s="56">
        <f>データ!$S$6</f>
        <v>100.64</v>
      </c>
      <c r="AU8" s="57"/>
      <c r="AV8" s="57"/>
      <c r="AW8" s="57"/>
      <c r="AX8" s="57"/>
      <c r="AY8" s="57"/>
      <c r="AZ8" s="57"/>
      <c r="BA8" s="57"/>
      <c r="BB8" s="46">
        <f>データ!$T$6</f>
        <v>123.69</v>
      </c>
      <c r="BC8" s="46"/>
      <c r="BD8" s="46"/>
      <c r="BE8" s="46"/>
      <c r="BF8" s="46"/>
      <c r="BG8" s="46"/>
      <c r="BH8" s="46"/>
      <c r="BI8" s="46"/>
      <c r="BJ8" s="3"/>
      <c r="BK8" s="3"/>
      <c r="BL8" s="77" t="s">
        <v>10</v>
      </c>
      <c r="BM8" s="78"/>
      <c r="BN8" s="60" t="s">
        <v>11</v>
      </c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1"/>
    </row>
    <row r="9" spans="1:78" ht="18.75" customHeight="1" x14ac:dyDescent="0.15">
      <c r="A9" s="2"/>
      <c r="B9" s="62" t="s">
        <v>12</v>
      </c>
      <c r="C9" s="63"/>
      <c r="D9" s="63"/>
      <c r="E9" s="63"/>
      <c r="F9" s="63"/>
      <c r="G9" s="63"/>
      <c r="H9" s="63"/>
      <c r="I9" s="62" t="s">
        <v>13</v>
      </c>
      <c r="J9" s="63"/>
      <c r="K9" s="63"/>
      <c r="L9" s="63"/>
      <c r="M9" s="63"/>
      <c r="N9" s="63"/>
      <c r="O9" s="64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2"/>
      <c r="AE9" s="2"/>
      <c r="AF9" s="2"/>
      <c r="AG9" s="2"/>
      <c r="AH9" s="2"/>
      <c r="AI9" s="2"/>
      <c r="AJ9" s="2"/>
      <c r="AK9" s="2"/>
      <c r="AL9" s="65" t="s">
        <v>16</v>
      </c>
      <c r="AM9" s="65"/>
      <c r="AN9" s="65"/>
      <c r="AO9" s="65"/>
      <c r="AP9" s="65"/>
      <c r="AQ9" s="65"/>
      <c r="AR9" s="65"/>
      <c r="AS9" s="65"/>
      <c r="AT9" s="62" t="s">
        <v>17</v>
      </c>
      <c r="AU9" s="63"/>
      <c r="AV9" s="63"/>
      <c r="AW9" s="63"/>
      <c r="AX9" s="63"/>
      <c r="AY9" s="63"/>
      <c r="AZ9" s="63"/>
      <c r="BA9" s="63"/>
      <c r="BB9" s="65" t="s">
        <v>18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19</v>
      </c>
      <c r="BM9" s="67"/>
      <c r="BN9" s="68" t="s">
        <v>20</v>
      </c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9"/>
    </row>
    <row r="10" spans="1:78" ht="18.75" customHeight="1" x14ac:dyDescent="0.15">
      <c r="A10" s="2"/>
      <c r="B10" s="56" t="str">
        <f>データ!$N$6</f>
        <v>-</v>
      </c>
      <c r="C10" s="57"/>
      <c r="D10" s="57"/>
      <c r="E10" s="57"/>
      <c r="F10" s="57"/>
      <c r="G10" s="57"/>
      <c r="H10" s="57"/>
      <c r="I10" s="56">
        <f>データ!$O$6</f>
        <v>97.77</v>
      </c>
      <c r="J10" s="57"/>
      <c r="K10" s="57"/>
      <c r="L10" s="57"/>
      <c r="M10" s="57"/>
      <c r="N10" s="57"/>
      <c r="O10" s="58"/>
      <c r="P10" s="46">
        <f>データ!$P$6</f>
        <v>99.48</v>
      </c>
      <c r="Q10" s="46"/>
      <c r="R10" s="46"/>
      <c r="S10" s="46"/>
      <c r="T10" s="46"/>
      <c r="U10" s="46"/>
      <c r="V10" s="46"/>
      <c r="W10" s="59">
        <f>データ!$Q$6</f>
        <v>3090</v>
      </c>
      <c r="X10" s="59"/>
      <c r="Y10" s="59"/>
      <c r="Z10" s="59"/>
      <c r="AA10" s="59"/>
      <c r="AB10" s="59"/>
      <c r="AC10" s="59"/>
      <c r="AD10" s="2"/>
      <c r="AE10" s="2"/>
      <c r="AF10" s="2"/>
      <c r="AG10" s="2"/>
      <c r="AH10" s="2"/>
      <c r="AI10" s="2"/>
      <c r="AJ10" s="2"/>
      <c r="AK10" s="2"/>
      <c r="AL10" s="59">
        <f>データ!$U$6</f>
        <v>12267</v>
      </c>
      <c r="AM10" s="59"/>
      <c r="AN10" s="59"/>
      <c r="AO10" s="59"/>
      <c r="AP10" s="59"/>
      <c r="AQ10" s="59"/>
      <c r="AR10" s="59"/>
      <c r="AS10" s="59"/>
      <c r="AT10" s="56">
        <f>データ!$V$6</f>
        <v>66.400000000000006</v>
      </c>
      <c r="AU10" s="57"/>
      <c r="AV10" s="57"/>
      <c r="AW10" s="57"/>
      <c r="AX10" s="57"/>
      <c r="AY10" s="57"/>
      <c r="AZ10" s="57"/>
      <c r="BA10" s="57"/>
      <c r="BB10" s="46">
        <f>データ!$W$6</f>
        <v>184.74</v>
      </c>
      <c r="BC10" s="46"/>
      <c r="BD10" s="46"/>
      <c r="BE10" s="46"/>
      <c r="BF10" s="46"/>
      <c r="BG10" s="46"/>
      <c r="BH10" s="46"/>
      <c r="BI10" s="46"/>
      <c r="BJ10" s="2"/>
      <c r="BK10" s="2"/>
      <c r="BL10" s="47" t="s">
        <v>21</v>
      </c>
      <c r="BM10" s="48"/>
      <c r="BN10" s="49" t="s">
        <v>22</v>
      </c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5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1" t="s">
        <v>23</v>
      </c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</row>
    <row r="14" spans="1:78" ht="13.5" customHeight="1" x14ac:dyDescent="0.15">
      <c r="A14" s="2"/>
      <c r="B14" s="53" t="s">
        <v>24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5"/>
      <c r="BK14" s="2"/>
      <c r="BL14" s="34" t="s">
        <v>25</v>
      </c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6"/>
    </row>
    <row r="15" spans="1:78" ht="13.5" customHeight="1" x14ac:dyDescent="0.15">
      <c r="A15" s="2"/>
      <c r="B15" s="40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2"/>
      <c r="BK15" s="2"/>
      <c r="BL15" s="37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9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1" t="s">
        <v>112</v>
      </c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3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1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3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1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3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1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3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1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3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1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3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1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3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1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3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1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3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1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3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1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3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1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3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1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3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1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3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1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3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1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3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1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3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1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3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1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3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1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3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1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3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1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3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1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3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1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3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1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3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1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3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1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3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1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3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4" t="s">
        <v>26</v>
      </c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6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7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9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1" t="s">
        <v>113</v>
      </c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3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1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3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1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3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1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3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1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3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1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3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1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3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1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3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1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3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1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3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1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3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1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3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1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3"/>
    </row>
    <row r="60" spans="1:78" ht="13.5" customHeight="1" x14ac:dyDescent="0.15">
      <c r="A60" s="2"/>
      <c r="B60" s="40" t="s">
        <v>27</v>
      </c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2"/>
      <c r="BK60" s="2"/>
      <c r="BL60" s="31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3"/>
    </row>
    <row r="61" spans="1:78" ht="13.5" customHeight="1" x14ac:dyDescent="0.15">
      <c r="A61" s="2"/>
      <c r="B61" s="40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2"/>
      <c r="BK61" s="2"/>
      <c r="BL61" s="31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3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1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3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4" t="s">
        <v>28</v>
      </c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6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7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9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1" t="s">
        <v>111</v>
      </c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3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1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3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1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3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1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3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1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3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1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3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1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3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1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3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1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3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1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  <c r="BY75" s="32"/>
      <c r="BZ75" s="33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1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3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1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3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1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3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1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3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1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3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1"/>
      <c r="BM81" s="32"/>
      <c r="BN81" s="32"/>
      <c r="BO81" s="32"/>
      <c r="BP81" s="32"/>
      <c r="BQ81" s="32"/>
      <c r="BR81" s="32"/>
      <c r="BS81" s="32"/>
      <c r="BT81" s="32"/>
      <c r="BU81" s="32"/>
      <c r="BV81" s="32"/>
      <c r="BW81" s="32"/>
      <c r="BX81" s="32"/>
      <c r="BY81" s="32"/>
      <c r="BZ81" s="33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43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45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【111.39】</v>
      </c>
      <c r="F85" s="13" t="str">
        <f>データ!AS6</f>
        <v>【1.30】</v>
      </c>
      <c r="G85" s="13" t="str">
        <f>データ!BD6</f>
        <v>【261.51】</v>
      </c>
      <c r="H85" s="13" t="str">
        <f>データ!BO6</f>
        <v>【265.16】</v>
      </c>
      <c r="I85" s="13" t="str">
        <f>データ!BZ6</f>
        <v>【102.35】</v>
      </c>
      <c r="J85" s="13" t="str">
        <f>データ!CK6</f>
        <v>【167.74】</v>
      </c>
      <c r="K85" s="13" t="str">
        <f>データ!CV6</f>
        <v>【60.29】</v>
      </c>
      <c r="L85" s="13" t="str">
        <f>データ!DG6</f>
        <v>【90.12】</v>
      </c>
      <c r="M85" s="13" t="str">
        <f>データ!DR6</f>
        <v>【50.88】</v>
      </c>
      <c r="N85" s="13" t="str">
        <f>データ!EC6</f>
        <v>【22.30】</v>
      </c>
      <c r="O85" s="13" t="str">
        <f>データ!EN6</f>
        <v>【0.66】</v>
      </c>
    </row>
  </sheetData>
  <sheetProtection algorithmName="SHA-512" hashValue="i2qm5GxXdNhM45lRKGuH5c/F8+KZVIhGmLDTN0qOsPmk0uG6xKLGGGJ3fNSDMU/hildGjQc7zjh238qM7Wk1qQ==" saltValue="c4zu63Tl1IUvTC93cHfzmg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AT10:BA10"/>
    <mergeCell ref="BL16:BZ44"/>
    <mergeCell ref="BL45:BZ46"/>
    <mergeCell ref="BL47:BZ63"/>
    <mergeCell ref="B60:BJ61"/>
    <mergeCell ref="BL64:BZ65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27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15">
      <c r="A4" s="15" t="s">
        <v>52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53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54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55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56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57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58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59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60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61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62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63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15">
      <c r="A5" s="15" t="s">
        <v>64</v>
      </c>
      <c r="B5" s="18"/>
      <c r="C5" s="18"/>
      <c r="D5" s="18"/>
      <c r="E5" s="18"/>
      <c r="F5" s="18"/>
      <c r="G5" s="18"/>
      <c r="H5" s="19" t="s">
        <v>65</v>
      </c>
      <c r="I5" s="19" t="s">
        <v>66</v>
      </c>
      <c r="J5" s="19" t="s">
        <v>67</v>
      </c>
      <c r="K5" s="19" t="s">
        <v>68</v>
      </c>
      <c r="L5" s="19" t="s">
        <v>69</v>
      </c>
      <c r="M5" s="19" t="s">
        <v>5</v>
      </c>
      <c r="N5" s="19" t="s">
        <v>70</v>
      </c>
      <c r="O5" s="19" t="s">
        <v>71</v>
      </c>
      <c r="P5" s="19" t="s">
        <v>72</v>
      </c>
      <c r="Q5" s="19" t="s">
        <v>73</v>
      </c>
      <c r="R5" s="19" t="s">
        <v>74</v>
      </c>
      <c r="S5" s="19" t="s">
        <v>75</v>
      </c>
      <c r="T5" s="19" t="s">
        <v>76</v>
      </c>
      <c r="U5" s="19" t="s">
        <v>77</v>
      </c>
      <c r="V5" s="19" t="s">
        <v>78</v>
      </c>
      <c r="W5" s="19" t="s">
        <v>79</v>
      </c>
      <c r="X5" s="19" t="s">
        <v>80</v>
      </c>
      <c r="Y5" s="19" t="s">
        <v>81</v>
      </c>
      <c r="Z5" s="19" t="s">
        <v>82</v>
      </c>
      <c r="AA5" s="19" t="s">
        <v>83</v>
      </c>
      <c r="AB5" s="19" t="s">
        <v>84</v>
      </c>
      <c r="AC5" s="19" t="s">
        <v>85</v>
      </c>
      <c r="AD5" s="19" t="s">
        <v>86</v>
      </c>
      <c r="AE5" s="19" t="s">
        <v>87</v>
      </c>
      <c r="AF5" s="19" t="s">
        <v>88</v>
      </c>
      <c r="AG5" s="19" t="s">
        <v>89</v>
      </c>
      <c r="AH5" s="19" t="s">
        <v>29</v>
      </c>
      <c r="AI5" s="19" t="s">
        <v>80</v>
      </c>
      <c r="AJ5" s="19" t="s">
        <v>81</v>
      </c>
      <c r="AK5" s="19" t="s">
        <v>82</v>
      </c>
      <c r="AL5" s="19" t="s">
        <v>83</v>
      </c>
      <c r="AM5" s="19" t="s">
        <v>84</v>
      </c>
      <c r="AN5" s="19" t="s">
        <v>85</v>
      </c>
      <c r="AO5" s="19" t="s">
        <v>86</v>
      </c>
      <c r="AP5" s="19" t="s">
        <v>87</v>
      </c>
      <c r="AQ5" s="19" t="s">
        <v>88</v>
      </c>
      <c r="AR5" s="19" t="s">
        <v>89</v>
      </c>
      <c r="AS5" s="19" t="s">
        <v>90</v>
      </c>
      <c r="AT5" s="19" t="s">
        <v>80</v>
      </c>
      <c r="AU5" s="19" t="s">
        <v>81</v>
      </c>
      <c r="AV5" s="19" t="s">
        <v>82</v>
      </c>
      <c r="AW5" s="19" t="s">
        <v>83</v>
      </c>
      <c r="AX5" s="19" t="s">
        <v>84</v>
      </c>
      <c r="AY5" s="19" t="s">
        <v>85</v>
      </c>
      <c r="AZ5" s="19" t="s">
        <v>86</v>
      </c>
      <c r="BA5" s="19" t="s">
        <v>87</v>
      </c>
      <c r="BB5" s="19" t="s">
        <v>88</v>
      </c>
      <c r="BC5" s="19" t="s">
        <v>89</v>
      </c>
      <c r="BD5" s="19" t="s">
        <v>90</v>
      </c>
      <c r="BE5" s="19" t="s">
        <v>80</v>
      </c>
      <c r="BF5" s="19" t="s">
        <v>81</v>
      </c>
      <c r="BG5" s="19" t="s">
        <v>82</v>
      </c>
      <c r="BH5" s="19" t="s">
        <v>83</v>
      </c>
      <c r="BI5" s="19" t="s">
        <v>84</v>
      </c>
      <c r="BJ5" s="19" t="s">
        <v>85</v>
      </c>
      <c r="BK5" s="19" t="s">
        <v>86</v>
      </c>
      <c r="BL5" s="19" t="s">
        <v>87</v>
      </c>
      <c r="BM5" s="19" t="s">
        <v>88</v>
      </c>
      <c r="BN5" s="19" t="s">
        <v>89</v>
      </c>
      <c r="BO5" s="19" t="s">
        <v>90</v>
      </c>
      <c r="BP5" s="19" t="s">
        <v>80</v>
      </c>
      <c r="BQ5" s="19" t="s">
        <v>81</v>
      </c>
      <c r="BR5" s="19" t="s">
        <v>82</v>
      </c>
      <c r="BS5" s="19" t="s">
        <v>83</v>
      </c>
      <c r="BT5" s="19" t="s">
        <v>84</v>
      </c>
      <c r="BU5" s="19" t="s">
        <v>85</v>
      </c>
      <c r="BV5" s="19" t="s">
        <v>86</v>
      </c>
      <c r="BW5" s="19" t="s">
        <v>87</v>
      </c>
      <c r="BX5" s="19" t="s">
        <v>88</v>
      </c>
      <c r="BY5" s="19" t="s">
        <v>89</v>
      </c>
      <c r="BZ5" s="19" t="s">
        <v>90</v>
      </c>
      <c r="CA5" s="19" t="s">
        <v>80</v>
      </c>
      <c r="CB5" s="19" t="s">
        <v>81</v>
      </c>
      <c r="CC5" s="19" t="s">
        <v>82</v>
      </c>
      <c r="CD5" s="19" t="s">
        <v>83</v>
      </c>
      <c r="CE5" s="19" t="s">
        <v>84</v>
      </c>
      <c r="CF5" s="19" t="s">
        <v>85</v>
      </c>
      <c r="CG5" s="19" t="s">
        <v>86</v>
      </c>
      <c r="CH5" s="19" t="s">
        <v>87</v>
      </c>
      <c r="CI5" s="19" t="s">
        <v>88</v>
      </c>
      <c r="CJ5" s="19" t="s">
        <v>89</v>
      </c>
      <c r="CK5" s="19" t="s">
        <v>90</v>
      </c>
      <c r="CL5" s="19" t="s">
        <v>80</v>
      </c>
      <c r="CM5" s="19" t="s">
        <v>81</v>
      </c>
      <c r="CN5" s="19" t="s">
        <v>82</v>
      </c>
      <c r="CO5" s="19" t="s">
        <v>83</v>
      </c>
      <c r="CP5" s="19" t="s">
        <v>84</v>
      </c>
      <c r="CQ5" s="19" t="s">
        <v>85</v>
      </c>
      <c r="CR5" s="19" t="s">
        <v>86</v>
      </c>
      <c r="CS5" s="19" t="s">
        <v>87</v>
      </c>
      <c r="CT5" s="19" t="s">
        <v>88</v>
      </c>
      <c r="CU5" s="19" t="s">
        <v>89</v>
      </c>
      <c r="CV5" s="19" t="s">
        <v>90</v>
      </c>
      <c r="CW5" s="19" t="s">
        <v>80</v>
      </c>
      <c r="CX5" s="19" t="s">
        <v>81</v>
      </c>
      <c r="CY5" s="19" t="s">
        <v>82</v>
      </c>
      <c r="CZ5" s="19" t="s">
        <v>83</v>
      </c>
      <c r="DA5" s="19" t="s">
        <v>84</v>
      </c>
      <c r="DB5" s="19" t="s">
        <v>85</v>
      </c>
      <c r="DC5" s="19" t="s">
        <v>86</v>
      </c>
      <c r="DD5" s="19" t="s">
        <v>87</v>
      </c>
      <c r="DE5" s="19" t="s">
        <v>88</v>
      </c>
      <c r="DF5" s="19" t="s">
        <v>89</v>
      </c>
      <c r="DG5" s="19" t="s">
        <v>90</v>
      </c>
      <c r="DH5" s="19" t="s">
        <v>80</v>
      </c>
      <c r="DI5" s="19" t="s">
        <v>81</v>
      </c>
      <c r="DJ5" s="19" t="s">
        <v>82</v>
      </c>
      <c r="DK5" s="19" t="s">
        <v>83</v>
      </c>
      <c r="DL5" s="19" t="s">
        <v>84</v>
      </c>
      <c r="DM5" s="19" t="s">
        <v>85</v>
      </c>
      <c r="DN5" s="19" t="s">
        <v>86</v>
      </c>
      <c r="DO5" s="19" t="s">
        <v>87</v>
      </c>
      <c r="DP5" s="19" t="s">
        <v>88</v>
      </c>
      <c r="DQ5" s="19" t="s">
        <v>89</v>
      </c>
      <c r="DR5" s="19" t="s">
        <v>90</v>
      </c>
      <c r="DS5" s="19" t="s">
        <v>80</v>
      </c>
      <c r="DT5" s="19" t="s">
        <v>81</v>
      </c>
      <c r="DU5" s="19" t="s">
        <v>82</v>
      </c>
      <c r="DV5" s="19" t="s">
        <v>83</v>
      </c>
      <c r="DW5" s="19" t="s">
        <v>84</v>
      </c>
      <c r="DX5" s="19" t="s">
        <v>85</v>
      </c>
      <c r="DY5" s="19" t="s">
        <v>86</v>
      </c>
      <c r="DZ5" s="19" t="s">
        <v>87</v>
      </c>
      <c r="EA5" s="19" t="s">
        <v>88</v>
      </c>
      <c r="EB5" s="19" t="s">
        <v>89</v>
      </c>
      <c r="EC5" s="19" t="s">
        <v>90</v>
      </c>
      <c r="ED5" s="19" t="s">
        <v>80</v>
      </c>
      <c r="EE5" s="19" t="s">
        <v>81</v>
      </c>
      <c r="EF5" s="19" t="s">
        <v>82</v>
      </c>
      <c r="EG5" s="19" t="s">
        <v>83</v>
      </c>
      <c r="EH5" s="19" t="s">
        <v>84</v>
      </c>
      <c r="EI5" s="19" t="s">
        <v>85</v>
      </c>
      <c r="EJ5" s="19" t="s">
        <v>86</v>
      </c>
      <c r="EK5" s="19" t="s">
        <v>87</v>
      </c>
      <c r="EL5" s="19" t="s">
        <v>88</v>
      </c>
      <c r="EM5" s="19" t="s">
        <v>89</v>
      </c>
      <c r="EN5" s="19" t="s">
        <v>90</v>
      </c>
    </row>
    <row r="6" spans="1:144" s="23" customFormat="1" x14ac:dyDescent="0.15">
      <c r="A6" s="15" t="s">
        <v>91</v>
      </c>
      <c r="B6" s="20">
        <f>B7</f>
        <v>2021</v>
      </c>
      <c r="C6" s="20">
        <f t="shared" ref="C6:W6" si="3">C7</f>
        <v>464686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鹿児島県　大崎町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A7</v>
      </c>
      <c r="M6" s="20" t="str">
        <f t="shared" si="3"/>
        <v>非設置</v>
      </c>
      <c r="N6" s="21" t="str">
        <f t="shared" si="3"/>
        <v>-</v>
      </c>
      <c r="O6" s="21">
        <f t="shared" si="3"/>
        <v>97.77</v>
      </c>
      <c r="P6" s="21">
        <f t="shared" si="3"/>
        <v>99.48</v>
      </c>
      <c r="Q6" s="21">
        <f t="shared" si="3"/>
        <v>3090</v>
      </c>
      <c r="R6" s="21">
        <f t="shared" si="3"/>
        <v>12448</v>
      </c>
      <c r="S6" s="21">
        <f t="shared" si="3"/>
        <v>100.64</v>
      </c>
      <c r="T6" s="21">
        <f t="shared" si="3"/>
        <v>123.69</v>
      </c>
      <c r="U6" s="21">
        <f t="shared" si="3"/>
        <v>12267</v>
      </c>
      <c r="V6" s="21">
        <f t="shared" si="3"/>
        <v>66.400000000000006</v>
      </c>
      <c r="W6" s="21">
        <f t="shared" si="3"/>
        <v>184.74</v>
      </c>
      <c r="X6" s="22">
        <f>IF(X7="",NA(),X7)</f>
        <v>120.06</v>
      </c>
      <c r="Y6" s="22">
        <f t="shared" ref="Y6:AG6" si="4">IF(Y7="",NA(),Y7)</f>
        <v>121.51</v>
      </c>
      <c r="Z6" s="22">
        <f t="shared" si="4"/>
        <v>122.44</v>
      </c>
      <c r="AA6" s="22">
        <f t="shared" si="4"/>
        <v>119.31</v>
      </c>
      <c r="AB6" s="22">
        <f t="shared" si="4"/>
        <v>117.45</v>
      </c>
      <c r="AC6" s="22">
        <f t="shared" si="4"/>
        <v>110.02</v>
      </c>
      <c r="AD6" s="22">
        <f t="shared" si="4"/>
        <v>108.76</v>
      </c>
      <c r="AE6" s="22">
        <f t="shared" si="4"/>
        <v>108.46</v>
      </c>
      <c r="AF6" s="22">
        <f t="shared" si="4"/>
        <v>109.02</v>
      </c>
      <c r="AG6" s="22">
        <f t="shared" si="4"/>
        <v>107.81</v>
      </c>
      <c r="AH6" s="21" t="str">
        <f>IF(AH7="","",IF(AH7="-","【-】","【"&amp;SUBSTITUTE(TEXT(AH7,"#,##0.00"),"-","△")&amp;"】"))</f>
        <v>【111.39】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7.31</v>
      </c>
      <c r="AO6" s="22">
        <f t="shared" si="5"/>
        <v>7.48</v>
      </c>
      <c r="AP6" s="22">
        <f t="shared" si="5"/>
        <v>11.94</v>
      </c>
      <c r="AQ6" s="22">
        <f t="shared" si="5"/>
        <v>11</v>
      </c>
      <c r="AR6" s="22">
        <f t="shared" si="5"/>
        <v>8.86</v>
      </c>
      <c r="AS6" s="21" t="str">
        <f>IF(AS7="","",IF(AS7="-","【-】","【"&amp;SUBSTITUTE(TEXT(AS7,"#,##0.00"),"-","△")&amp;"】"))</f>
        <v>【1.30】</v>
      </c>
      <c r="AT6" s="22">
        <f>IF(AT7="",NA(),AT7)</f>
        <v>935.54</v>
      </c>
      <c r="AU6" s="22">
        <f t="shared" ref="AU6:BC6" si="6">IF(AU7="",NA(),AU7)</f>
        <v>1377.37</v>
      </c>
      <c r="AV6" s="22">
        <f t="shared" si="6"/>
        <v>1604.76</v>
      </c>
      <c r="AW6" s="22">
        <f t="shared" si="6"/>
        <v>1344.12</v>
      </c>
      <c r="AX6" s="22">
        <f t="shared" si="6"/>
        <v>3220.45</v>
      </c>
      <c r="AY6" s="22">
        <f t="shared" si="6"/>
        <v>355.27</v>
      </c>
      <c r="AZ6" s="22">
        <f t="shared" si="6"/>
        <v>359.7</v>
      </c>
      <c r="BA6" s="22">
        <f t="shared" si="6"/>
        <v>362.93</v>
      </c>
      <c r="BB6" s="22">
        <f t="shared" si="6"/>
        <v>371.81</v>
      </c>
      <c r="BC6" s="22">
        <f t="shared" si="6"/>
        <v>384.23</v>
      </c>
      <c r="BD6" s="21" t="str">
        <f>IF(BD7="","",IF(BD7="-","【-】","【"&amp;SUBSTITUTE(TEXT(BD7,"#,##0.00"),"-","△")&amp;"】"))</f>
        <v>【261.51】</v>
      </c>
      <c r="BE6" s="22">
        <f>IF(BE7="",NA(),BE7)</f>
        <v>42.15</v>
      </c>
      <c r="BF6" s="22">
        <f t="shared" ref="BF6:BN6" si="7">IF(BF7="",NA(),BF7)</f>
        <v>27.13</v>
      </c>
      <c r="BG6" s="22">
        <f t="shared" si="7"/>
        <v>17.829999999999998</v>
      </c>
      <c r="BH6" s="22">
        <f t="shared" si="7"/>
        <v>10.64</v>
      </c>
      <c r="BI6" s="22">
        <f t="shared" si="7"/>
        <v>6.52</v>
      </c>
      <c r="BJ6" s="22">
        <f t="shared" si="7"/>
        <v>458.27</v>
      </c>
      <c r="BK6" s="22">
        <f t="shared" si="7"/>
        <v>447.01</v>
      </c>
      <c r="BL6" s="22">
        <f t="shared" si="7"/>
        <v>439.05</v>
      </c>
      <c r="BM6" s="22">
        <f t="shared" si="7"/>
        <v>465.85</v>
      </c>
      <c r="BN6" s="22">
        <f t="shared" si="7"/>
        <v>439.43</v>
      </c>
      <c r="BO6" s="21" t="str">
        <f>IF(BO7="","",IF(BO7="-","【-】","【"&amp;SUBSTITUTE(TEXT(BO7,"#,##0.00"),"-","△")&amp;"】"))</f>
        <v>【265.16】</v>
      </c>
      <c r="BP6" s="22">
        <f>IF(BP7="",NA(),BP7)</f>
        <v>119.64</v>
      </c>
      <c r="BQ6" s="22">
        <f t="shared" ref="BQ6:BY6" si="8">IF(BQ7="",NA(),BQ7)</f>
        <v>120.87</v>
      </c>
      <c r="BR6" s="22">
        <f t="shared" si="8"/>
        <v>120.28</v>
      </c>
      <c r="BS6" s="22">
        <f t="shared" si="8"/>
        <v>116.06</v>
      </c>
      <c r="BT6" s="22">
        <f t="shared" si="8"/>
        <v>115.2</v>
      </c>
      <c r="BU6" s="22">
        <f t="shared" si="8"/>
        <v>96.77</v>
      </c>
      <c r="BV6" s="22">
        <f t="shared" si="8"/>
        <v>95.81</v>
      </c>
      <c r="BW6" s="22">
        <f t="shared" si="8"/>
        <v>95.26</v>
      </c>
      <c r="BX6" s="22">
        <f t="shared" si="8"/>
        <v>92.39</v>
      </c>
      <c r="BY6" s="22">
        <f t="shared" si="8"/>
        <v>94.41</v>
      </c>
      <c r="BZ6" s="21" t="str">
        <f>IF(BZ7="","",IF(BZ7="-","【-】","【"&amp;SUBSTITUTE(TEXT(BZ7,"#,##0.00"),"-","△")&amp;"】"))</f>
        <v>【102.35】</v>
      </c>
      <c r="CA6" s="22">
        <f>IF(CA7="",NA(),CA7)</f>
        <v>127.66</v>
      </c>
      <c r="CB6" s="22">
        <f t="shared" ref="CB6:CJ6" si="9">IF(CB7="",NA(),CB7)</f>
        <v>124.24</v>
      </c>
      <c r="CC6" s="22">
        <f t="shared" si="9"/>
        <v>126.2</v>
      </c>
      <c r="CD6" s="22">
        <f t="shared" si="9"/>
        <v>130.51</v>
      </c>
      <c r="CE6" s="22">
        <f t="shared" si="9"/>
        <v>131.88</v>
      </c>
      <c r="CF6" s="22">
        <f t="shared" si="9"/>
        <v>187.18</v>
      </c>
      <c r="CG6" s="22">
        <f t="shared" si="9"/>
        <v>189.58</v>
      </c>
      <c r="CH6" s="22">
        <f t="shared" si="9"/>
        <v>192.82</v>
      </c>
      <c r="CI6" s="22">
        <f t="shared" si="9"/>
        <v>192.98</v>
      </c>
      <c r="CJ6" s="22">
        <f t="shared" si="9"/>
        <v>192.13</v>
      </c>
      <c r="CK6" s="21" t="str">
        <f>IF(CK7="","",IF(CK7="-","【-】","【"&amp;SUBSTITUTE(TEXT(CK7,"#,##0.00"),"-","△")&amp;"】"))</f>
        <v>【167.74】</v>
      </c>
      <c r="CL6" s="22">
        <f>IF(CL7="",NA(),CL7)</f>
        <v>51.86</v>
      </c>
      <c r="CM6" s="22">
        <f t="shared" ref="CM6:CU6" si="10">IF(CM7="",NA(),CM7)</f>
        <v>50.48</v>
      </c>
      <c r="CN6" s="22">
        <f t="shared" si="10"/>
        <v>51.75</v>
      </c>
      <c r="CO6" s="22">
        <f t="shared" si="10"/>
        <v>51.56</v>
      </c>
      <c r="CP6" s="22">
        <f t="shared" si="10"/>
        <v>52.12</v>
      </c>
      <c r="CQ6" s="22">
        <f t="shared" si="10"/>
        <v>55.88</v>
      </c>
      <c r="CR6" s="22">
        <f t="shared" si="10"/>
        <v>55.22</v>
      </c>
      <c r="CS6" s="22">
        <f t="shared" si="10"/>
        <v>54.05</v>
      </c>
      <c r="CT6" s="22">
        <f t="shared" si="10"/>
        <v>54.43</v>
      </c>
      <c r="CU6" s="22">
        <f t="shared" si="10"/>
        <v>53.87</v>
      </c>
      <c r="CV6" s="21" t="str">
        <f>IF(CV7="","",IF(CV7="-","【-】","【"&amp;SUBSTITUTE(TEXT(CV7,"#,##0.00"),"-","△")&amp;"】"))</f>
        <v>【60.29】</v>
      </c>
      <c r="CW6" s="22">
        <f>IF(CW7="",NA(),CW7)</f>
        <v>84.94</v>
      </c>
      <c r="CX6" s="22">
        <f t="shared" ref="CX6:DF6" si="11">IF(CX7="",NA(),CX7)</f>
        <v>90.45</v>
      </c>
      <c r="CY6" s="22">
        <f t="shared" si="11"/>
        <v>82.98</v>
      </c>
      <c r="CZ6" s="22">
        <f t="shared" si="11"/>
        <v>83.93</v>
      </c>
      <c r="DA6" s="22">
        <f t="shared" si="11"/>
        <v>80.7</v>
      </c>
      <c r="DB6" s="22">
        <f t="shared" si="11"/>
        <v>80.989999999999995</v>
      </c>
      <c r="DC6" s="22">
        <f t="shared" si="11"/>
        <v>80.930000000000007</v>
      </c>
      <c r="DD6" s="22">
        <f t="shared" si="11"/>
        <v>80.510000000000005</v>
      </c>
      <c r="DE6" s="22">
        <f t="shared" si="11"/>
        <v>79.44</v>
      </c>
      <c r="DF6" s="22">
        <f t="shared" si="11"/>
        <v>79.489999999999995</v>
      </c>
      <c r="DG6" s="21" t="str">
        <f>IF(DG7="","",IF(DG7="-","【-】","【"&amp;SUBSTITUTE(TEXT(DG7,"#,##0.00"),"-","△")&amp;"】"))</f>
        <v>【90.12】</v>
      </c>
      <c r="DH6" s="22">
        <f>IF(DH7="",NA(),DH7)</f>
        <v>59.73</v>
      </c>
      <c r="DI6" s="22">
        <f t="shared" ref="DI6:DQ6" si="12">IF(DI7="",NA(),DI7)</f>
        <v>60.78</v>
      </c>
      <c r="DJ6" s="22">
        <f t="shared" si="12"/>
        <v>60.95</v>
      </c>
      <c r="DK6" s="22">
        <f t="shared" si="12"/>
        <v>60.41</v>
      </c>
      <c r="DL6" s="22">
        <f t="shared" si="12"/>
        <v>59.43</v>
      </c>
      <c r="DM6" s="22">
        <f t="shared" si="12"/>
        <v>46.61</v>
      </c>
      <c r="DN6" s="22">
        <f t="shared" si="12"/>
        <v>47.97</v>
      </c>
      <c r="DO6" s="22">
        <f t="shared" si="12"/>
        <v>49.12</v>
      </c>
      <c r="DP6" s="22">
        <f t="shared" si="12"/>
        <v>49.39</v>
      </c>
      <c r="DQ6" s="22">
        <f t="shared" si="12"/>
        <v>50.75</v>
      </c>
      <c r="DR6" s="21" t="str">
        <f>IF(DR7="","",IF(DR7="-","【-】","【"&amp;SUBSTITUTE(TEXT(DR7,"#,##0.00"),"-","△")&amp;"】"))</f>
        <v>【50.88】</v>
      </c>
      <c r="DS6" s="22">
        <f>IF(DS7="",NA(),DS7)</f>
        <v>26.12</v>
      </c>
      <c r="DT6" s="22">
        <f t="shared" ref="DT6:EB6" si="13">IF(DT7="",NA(),DT7)</f>
        <v>30.89</v>
      </c>
      <c r="DU6" s="22">
        <f t="shared" si="13"/>
        <v>32.630000000000003</v>
      </c>
      <c r="DV6" s="22">
        <f t="shared" si="13"/>
        <v>35.659999999999997</v>
      </c>
      <c r="DW6" s="22">
        <f t="shared" si="13"/>
        <v>35.49</v>
      </c>
      <c r="DX6" s="22">
        <f t="shared" si="13"/>
        <v>10.84</v>
      </c>
      <c r="DY6" s="22">
        <f t="shared" si="13"/>
        <v>15.33</v>
      </c>
      <c r="DZ6" s="22">
        <f t="shared" si="13"/>
        <v>16.760000000000002</v>
      </c>
      <c r="EA6" s="22">
        <f t="shared" si="13"/>
        <v>18.57</v>
      </c>
      <c r="EB6" s="22">
        <f t="shared" si="13"/>
        <v>21.14</v>
      </c>
      <c r="EC6" s="21" t="str">
        <f>IF(EC7="","",IF(EC7="-","【-】","【"&amp;SUBSTITUTE(TEXT(EC7,"#,##0.00"),"-","△")&amp;"】"))</f>
        <v>【22.30】</v>
      </c>
      <c r="ED6" s="22">
        <f>IF(ED7="",NA(),ED7)</f>
        <v>0.54</v>
      </c>
      <c r="EE6" s="22">
        <f t="shared" ref="EE6:EM6" si="14">IF(EE7="",NA(),EE7)</f>
        <v>0.66</v>
      </c>
      <c r="EF6" s="22">
        <f t="shared" si="14"/>
        <v>0.66</v>
      </c>
      <c r="EG6" s="22">
        <f t="shared" si="14"/>
        <v>0.67</v>
      </c>
      <c r="EH6" s="22">
        <f t="shared" si="14"/>
        <v>0.15</v>
      </c>
      <c r="EI6" s="22">
        <f t="shared" si="14"/>
        <v>0.39</v>
      </c>
      <c r="EJ6" s="22">
        <f t="shared" si="14"/>
        <v>0.43</v>
      </c>
      <c r="EK6" s="22">
        <f t="shared" si="14"/>
        <v>0.42</v>
      </c>
      <c r="EL6" s="22">
        <f t="shared" si="14"/>
        <v>0.44</v>
      </c>
      <c r="EM6" s="22">
        <f t="shared" si="14"/>
        <v>0.5</v>
      </c>
      <c r="EN6" s="21" t="str">
        <f>IF(EN7="","",IF(EN7="-","【-】","【"&amp;SUBSTITUTE(TEXT(EN7,"#,##0.00"),"-","△")&amp;"】"))</f>
        <v>【0.66】</v>
      </c>
    </row>
    <row r="7" spans="1:144" s="23" customFormat="1" x14ac:dyDescent="0.15">
      <c r="A7" s="15"/>
      <c r="B7" s="24">
        <v>2021</v>
      </c>
      <c r="C7" s="24">
        <v>464686</v>
      </c>
      <c r="D7" s="24">
        <v>46</v>
      </c>
      <c r="E7" s="24">
        <v>1</v>
      </c>
      <c r="F7" s="24">
        <v>0</v>
      </c>
      <c r="G7" s="24">
        <v>1</v>
      </c>
      <c r="H7" s="24" t="s">
        <v>92</v>
      </c>
      <c r="I7" s="24" t="s">
        <v>93</v>
      </c>
      <c r="J7" s="24" t="s">
        <v>94</v>
      </c>
      <c r="K7" s="24" t="s">
        <v>95</v>
      </c>
      <c r="L7" s="24" t="s">
        <v>96</v>
      </c>
      <c r="M7" s="24" t="s">
        <v>97</v>
      </c>
      <c r="N7" s="25" t="s">
        <v>98</v>
      </c>
      <c r="O7" s="25">
        <v>97.77</v>
      </c>
      <c r="P7" s="25">
        <v>99.48</v>
      </c>
      <c r="Q7" s="25">
        <v>3090</v>
      </c>
      <c r="R7" s="25">
        <v>12448</v>
      </c>
      <c r="S7" s="25">
        <v>100.64</v>
      </c>
      <c r="T7" s="25">
        <v>123.69</v>
      </c>
      <c r="U7" s="25">
        <v>12267</v>
      </c>
      <c r="V7" s="25">
        <v>66.400000000000006</v>
      </c>
      <c r="W7" s="25">
        <v>184.74</v>
      </c>
      <c r="X7" s="25">
        <v>120.06</v>
      </c>
      <c r="Y7" s="25">
        <v>121.51</v>
      </c>
      <c r="Z7" s="25">
        <v>122.44</v>
      </c>
      <c r="AA7" s="25">
        <v>119.31</v>
      </c>
      <c r="AB7" s="25">
        <v>117.45</v>
      </c>
      <c r="AC7" s="25">
        <v>110.02</v>
      </c>
      <c r="AD7" s="25">
        <v>108.76</v>
      </c>
      <c r="AE7" s="25">
        <v>108.46</v>
      </c>
      <c r="AF7" s="25">
        <v>109.02</v>
      </c>
      <c r="AG7" s="25">
        <v>107.81</v>
      </c>
      <c r="AH7" s="25">
        <v>111.39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7.31</v>
      </c>
      <c r="AO7" s="25">
        <v>7.48</v>
      </c>
      <c r="AP7" s="25">
        <v>11.94</v>
      </c>
      <c r="AQ7" s="25">
        <v>11</v>
      </c>
      <c r="AR7" s="25">
        <v>8.86</v>
      </c>
      <c r="AS7" s="25">
        <v>1.3</v>
      </c>
      <c r="AT7" s="25">
        <v>935.54</v>
      </c>
      <c r="AU7" s="25">
        <v>1377.37</v>
      </c>
      <c r="AV7" s="25">
        <v>1604.76</v>
      </c>
      <c r="AW7" s="25">
        <v>1344.12</v>
      </c>
      <c r="AX7" s="25">
        <v>3220.45</v>
      </c>
      <c r="AY7" s="25">
        <v>355.27</v>
      </c>
      <c r="AZ7" s="25">
        <v>359.7</v>
      </c>
      <c r="BA7" s="25">
        <v>362.93</v>
      </c>
      <c r="BB7" s="25">
        <v>371.81</v>
      </c>
      <c r="BC7" s="25">
        <v>384.23</v>
      </c>
      <c r="BD7" s="25">
        <v>261.51</v>
      </c>
      <c r="BE7" s="25">
        <v>42.15</v>
      </c>
      <c r="BF7" s="25">
        <v>27.13</v>
      </c>
      <c r="BG7" s="25">
        <v>17.829999999999998</v>
      </c>
      <c r="BH7" s="25">
        <v>10.64</v>
      </c>
      <c r="BI7" s="25">
        <v>6.52</v>
      </c>
      <c r="BJ7" s="25">
        <v>458.27</v>
      </c>
      <c r="BK7" s="25">
        <v>447.01</v>
      </c>
      <c r="BL7" s="25">
        <v>439.05</v>
      </c>
      <c r="BM7" s="25">
        <v>465.85</v>
      </c>
      <c r="BN7" s="25">
        <v>439.43</v>
      </c>
      <c r="BO7" s="25">
        <v>265.16000000000003</v>
      </c>
      <c r="BP7" s="25">
        <v>119.64</v>
      </c>
      <c r="BQ7" s="25">
        <v>120.87</v>
      </c>
      <c r="BR7" s="25">
        <v>120.28</v>
      </c>
      <c r="BS7" s="25">
        <v>116.06</v>
      </c>
      <c r="BT7" s="25">
        <v>115.2</v>
      </c>
      <c r="BU7" s="25">
        <v>96.77</v>
      </c>
      <c r="BV7" s="25">
        <v>95.81</v>
      </c>
      <c r="BW7" s="25">
        <v>95.26</v>
      </c>
      <c r="BX7" s="25">
        <v>92.39</v>
      </c>
      <c r="BY7" s="25">
        <v>94.41</v>
      </c>
      <c r="BZ7" s="25">
        <v>102.35</v>
      </c>
      <c r="CA7" s="25">
        <v>127.66</v>
      </c>
      <c r="CB7" s="25">
        <v>124.24</v>
      </c>
      <c r="CC7" s="25">
        <v>126.2</v>
      </c>
      <c r="CD7" s="25">
        <v>130.51</v>
      </c>
      <c r="CE7" s="25">
        <v>131.88</v>
      </c>
      <c r="CF7" s="25">
        <v>187.18</v>
      </c>
      <c r="CG7" s="25">
        <v>189.58</v>
      </c>
      <c r="CH7" s="25">
        <v>192.82</v>
      </c>
      <c r="CI7" s="25">
        <v>192.98</v>
      </c>
      <c r="CJ7" s="25">
        <v>192.13</v>
      </c>
      <c r="CK7" s="25">
        <v>167.74</v>
      </c>
      <c r="CL7" s="25">
        <v>51.86</v>
      </c>
      <c r="CM7" s="25">
        <v>50.48</v>
      </c>
      <c r="CN7" s="25">
        <v>51.75</v>
      </c>
      <c r="CO7" s="25">
        <v>51.56</v>
      </c>
      <c r="CP7" s="25">
        <v>52.12</v>
      </c>
      <c r="CQ7" s="25">
        <v>55.88</v>
      </c>
      <c r="CR7" s="25">
        <v>55.22</v>
      </c>
      <c r="CS7" s="25">
        <v>54.05</v>
      </c>
      <c r="CT7" s="25">
        <v>54.43</v>
      </c>
      <c r="CU7" s="25">
        <v>53.87</v>
      </c>
      <c r="CV7" s="25">
        <v>60.29</v>
      </c>
      <c r="CW7" s="25">
        <v>84.94</v>
      </c>
      <c r="CX7" s="25">
        <v>90.45</v>
      </c>
      <c r="CY7" s="25">
        <v>82.98</v>
      </c>
      <c r="CZ7" s="25">
        <v>83.93</v>
      </c>
      <c r="DA7" s="25">
        <v>80.7</v>
      </c>
      <c r="DB7" s="25">
        <v>80.989999999999995</v>
      </c>
      <c r="DC7" s="25">
        <v>80.930000000000007</v>
      </c>
      <c r="DD7" s="25">
        <v>80.510000000000005</v>
      </c>
      <c r="DE7" s="25">
        <v>79.44</v>
      </c>
      <c r="DF7" s="25">
        <v>79.489999999999995</v>
      </c>
      <c r="DG7" s="25">
        <v>90.12</v>
      </c>
      <c r="DH7" s="25">
        <v>59.73</v>
      </c>
      <c r="DI7" s="25">
        <v>60.78</v>
      </c>
      <c r="DJ7" s="25">
        <v>60.95</v>
      </c>
      <c r="DK7" s="25">
        <v>60.41</v>
      </c>
      <c r="DL7" s="25">
        <v>59.43</v>
      </c>
      <c r="DM7" s="25">
        <v>46.61</v>
      </c>
      <c r="DN7" s="25">
        <v>47.97</v>
      </c>
      <c r="DO7" s="25">
        <v>49.12</v>
      </c>
      <c r="DP7" s="25">
        <v>49.39</v>
      </c>
      <c r="DQ7" s="25">
        <v>50.75</v>
      </c>
      <c r="DR7" s="25">
        <v>50.88</v>
      </c>
      <c r="DS7" s="25">
        <v>26.12</v>
      </c>
      <c r="DT7" s="25">
        <v>30.89</v>
      </c>
      <c r="DU7" s="25">
        <v>32.630000000000003</v>
      </c>
      <c r="DV7" s="25">
        <v>35.659999999999997</v>
      </c>
      <c r="DW7" s="25">
        <v>35.49</v>
      </c>
      <c r="DX7" s="25">
        <v>10.84</v>
      </c>
      <c r="DY7" s="25">
        <v>15.33</v>
      </c>
      <c r="DZ7" s="25">
        <v>16.760000000000002</v>
      </c>
      <c r="EA7" s="25">
        <v>18.57</v>
      </c>
      <c r="EB7" s="25">
        <v>21.14</v>
      </c>
      <c r="EC7" s="25">
        <v>22.3</v>
      </c>
      <c r="ED7" s="25">
        <v>0.54</v>
      </c>
      <c r="EE7" s="25">
        <v>0.66</v>
      </c>
      <c r="EF7" s="25">
        <v>0.66</v>
      </c>
      <c r="EG7" s="25">
        <v>0.67</v>
      </c>
      <c r="EH7" s="25">
        <v>0.15</v>
      </c>
      <c r="EI7" s="25">
        <v>0.39</v>
      </c>
      <c r="EJ7" s="25">
        <v>0.43</v>
      </c>
      <c r="EK7" s="25">
        <v>0.42</v>
      </c>
      <c r="EL7" s="25">
        <v>0.44</v>
      </c>
      <c r="EM7" s="25">
        <v>0.5</v>
      </c>
      <c r="EN7" s="25">
        <v>0.66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99</v>
      </c>
      <c r="C9" s="28" t="s">
        <v>100</v>
      </c>
      <c r="D9" s="28" t="s">
        <v>101</v>
      </c>
      <c r="E9" s="28" t="s">
        <v>102</v>
      </c>
      <c r="F9" s="28" t="s">
        <v>103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 t="shared" ref="B10:C10" si="15">DATEVALUE($B7+12-B11&amp;"/1/"&amp;B12)</f>
        <v>47119</v>
      </c>
      <c r="C10" s="29">
        <f t="shared" si="15"/>
        <v>47484</v>
      </c>
      <c r="D10" s="30">
        <f>DATEVALUE($B7+12-D11&amp;"/1/"&amp;D12)</f>
        <v>47849</v>
      </c>
      <c r="E10" s="30">
        <f>DATEVALUE($B7+12-E11&amp;"/1/"&amp;E12)</f>
        <v>48215</v>
      </c>
      <c r="F10" s="30">
        <f>DATEVALUE($B7+12-F11&amp;"/1/"&amp;F12)</f>
        <v>48582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104</v>
      </c>
    </row>
    <row r="12" spans="1:144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105</v>
      </c>
    </row>
    <row r="13" spans="1:144" x14ac:dyDescent="0.15">
      <c r="B13" t="s">
        <v>106</v>
      </c>
      <c r="C13" t="s">
        <v>106</v>
      </c>
      <c r="D13" t="s">
        <v>107</v>
      </c>
      <c r="E13" t="s">
        <v>108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新川 仁志</cp:lastModifiedBy>
  <dcterms:created xsi:type="dcterms:W3CDTF">2022-12-01T01:07:09Z</dcterms:created>
  <dcterms:modified xsi:type="dcterms:W3CDTF">2023-01-17T00:32:04Z</dcterms:modified>
  <cp:category/>
</cp:coreProperties>
</file>