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embeddings/oleObject1.bin" ContentType="application/vnd.openxmlformats-officedocument.oleObject"/>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7.1.50\share\統計課\2．企画分析係\産業連関表\平成２７年表関係\H27年表産業連関表利用の手引き\01原稿作成\02HP用\"/>
    </mc:Choice>
  </mc:AlternateContent>
  <bookViews>
    <workbookView xWindow="10290" yWindow="60" windowWidth="14445" windowHeight="9285"/>
  </bookViews>
  <sheets>
    <sheet name="最終需要増加額" sheetId="82" r:id="rId1"/>
    <sheet name="取引表" sheetId="83" r:id="rId2"/>
    <sheet name="フロー" sheetId="81" r:id="rId3"/>
    <sheet name="波及効果測定(+5)" sheetId="91" r:id="rId4"/>
    <sheet name="投入係数A" sheetId="84" r:id="rId5"/>
    <sheet name="単位行列I" sheetId="85" r:id="rId6"/>
    <sheet name="移輸入係数M" sheetId="86" r:id="rId7"/>
    <sheet name="I-M" sheetId="87" r:id="rId8"/>
    <sheet name="(I-M)A" sheetId="88" r:id="rId9"/>
    <sheet name="I-(I-M)A" sheetId="89" r:id="rId10"/>
    <sheet name="逆行列係数{I-(I-M)A}^(-1)" sheetId="90" r:id="rId11"/>
    <sheet name="雇用表" sheetId="79" r:id="rId12"/>
    <sheet name="消費性向" sheetId="80" r:id="rId13"/>
    <sheet name="測定結果" sheetId="92" r:id="rId14"/>
    <sheet name="グラフ(+5)" sheetId="93" r:id="rId15"/>
  </sheets>
  <externalReferences>
    <externalReference r:id="rId16"/>
  </externalReferences>
  <definedNames>
    <definedName name="_1__123Graph_Aｸﾞﾗﾌ_1" localSheetId="8" hidden="1">#REF!</definedName>
    <definedName name="_1__123Graph_Aｸﾞﾗﾌ_1" localSheetId="9" hidden="1">#REF!</definedName>
    <definedName name="_1__123Graph_Aｸﾞﾗﾌ_1" localSheetId="7" hidden="1">#REF!</definedName>
    <definedName name="_1__123Graph_Aｸﾞﾗﾌ_1" localSheetId="14" hidden="1">#REF!</definedName>
    <definedName name="_1__123Graph_Aｸﾞﾗﾌ_1" localSheetId="2" hidden="1">#REF!</definedName>
    <definedName name="_1__123Graph_Aｸﾞﾗﾌ_1" localSheetId="6" hidden="1">#REF!</definedName>
    <definedName name="_1__123Graph_Aｸﾞﾗﾌ_1" localSheetId="10" hidden="1">#REF!</definedName>
    <definedName name="_1__123Graph_Aｸﾞﾗﾌ_1" localSheetId="0" hidden="1">#REF!</definedName>
    <definedName name="_1__123Graph_Aｸﾞﾗﾌ_1" localSheetId="12" hidden="1">#REF!</definedName>
    <definedName name="_1__123Graph_Aｸﾞﾗﾌ_1" localSheetId="13" hidden="1">#REF!</definedName>
    <definedName name="_1__123Graph_Aｸﾞﾗﾌ_1" localSheetId="5" hidden="1">#REF!</definedName>
    <definedName name="_1__123Graph_Aｸﾞﾗﾌ_1" localSheetId="4" hidden="1">#REF!</definedName>
    <definedName name="_1__123Graph_Aｸﾞﾗﾌ_1" localSheetId="3" hidden="1">#REF!</definedName>
    <definedName name="_1__123Graph_Aｸﾞﾗﾌ_1" hidden="1">#REF!</definedName>
    <definedName name="_2__123Graph_Aｸﾞﾗﾌ_1" localSheetId="13" hidden="1">#REF!</definedName>
    <definedName name="_2__123Graph_Bｸﾞﾗﾌ_1" localSheetId="8" hidden="1">#REF!</definedName>
    <definedName name="_2__123Graph_Bｸﾞﾗﾌ_1" localSheetId="9" hidden="1">#REF!</definedName>
    <definedName name="_2__123Graph_Bｸﾞﾗﾌ_1" localSheetId="7" hidden="1">#REF!</definedName>
    <definedName name="_2__123Graph_Bｸﾞﾗﾌ_1" localSheetId="14" hidden="1">#REF!</definedName>
    <definedName name="_2__123Graph_Bｸﾞﾗﾌ_1" localSheetId="2" hidden="1">#REF!</definedName>
    <definedName name="_2__123Graph_Bｸﾞﾗﾌ_1" localSheetId="6" hidden="1">#REF!</definedName>
    <definedName name="_2__123Graph_Bｸﾞﾗﾌ_1" localSheetId="10" hidden="1">#REF!</definedName>
    <definedName name="_2__123Graph_Bｸﾞﾗﾌ_1" localSheetId="0" hidden="1">#REF!</definedName>
    <definedName name="_2__123Graph_Bｸﾞﾗﾌ_1" localSheetId="12" hidden="1">#REF!</definedName>
    <definedName name="_2__123Graph_Bｸﾞﾗﾌ_1" localSheetId="13" hidden="1">#REF!</definedName>
    <definedName name="_2__123Graph_Bｸﾞﾗﾌ_1" localSheetId="5" hidden="1">#REF!</definedName>
    <definedName name="_2__123Graph_Bｸﾞﾗﾌ_1" localSheetId="4" hidden="1">#REF!</definedName>
    <definedName name="_2__123Graph_Bｸﾞﾗﾌ_1" localSheetId="3" hidden="1">#REF!</definedName>
    <definedName name="_2__123Graph_Bｸﾞﾗﾌ_1" hidden="1">#REF!</definedName>
    <definedName name="_3__123Graph_Aｸﾞﾗﾌ_1" localSheetId="3" hidden="1">#REF!</definedName>
    <definedName name="_4__123Graph_Aｸﾞﾗﾌ_1" localSheetId="8" hidden="1">#REF!</definedName>
    <definedName name="_4__123Graph_Aｸﾞﾗﾌ_1" localSheetId="9" hidden="1">#REF!</definedName>
    <definedName name="_4__123Graph_Aｸﾞﾗﾌ_1" localSheetId="7" hidden="1">#REF!</definedName>
    <definedName name="_4__123Graph_Aｸﾞﾗﾌ_1" localSheetId="14" hidden="1">#REF!</definedName>
    <definedName name="_4__123Graph_Aｸﾞﾗﾌ_1" localSheetId="2" hidden="1">#REF!</definedName>
    <definedName name="_4__123Graph_Aｸﾞﾗﾌ_1" localSheetId="6" hidden="1">#REF!</definedName>
    <definedName name="_4__123Graph_Aｸﾞﾗﾌ_1" localSheetId="10" hidden="1">#REF!</definedName>
    <definedName name="_4__123Graph_Aｸﾞﾗﾌ_1" localSheetId="0" hidden="1">#REF!</definedName>
    <definedName name="_4__123Graph_Aｸﾞﾗﾌ_1" localSheetId="13" hidden="1">#REF!</definedName>
    <definedName name="_4__123Graph_Aｸﾞﾗﾌ_1" localSheetId="5" hidden="1">#REF!</definedName>
    <definedName name="_4__123Graph_Aｸﾞﾗﾌ_1" localSheetId="4" hidden="1">#REF!</definedName>
    <definedName name="_4__123Graph_Aｸﾞﾗﾌ_1" localSheetId="3" hidden="1">#REF!</definedName>
    <definedName name="_4__123Graph_Aｸﾞﾗﾌ_1" hidden="1">#REF!</definedName>
    <definedName name="_5__123Graph_Bｸﾞﾗﾌ_1" localSheetId="2" hidden="1">#REF!</definedName>
    <definedName name="_6__123Graph_Bｸﾞﾗﾌ_1" localSheetId="13" hidden="1">#REF!</definedName>
    <definedName name="_7__123Graph_Bｸﾞﾗﾌ_1" localSheetId="3" hidden="1">#REF!</definedName>
    <definedName name="_8__123Graph_Bｸﾞﾗﾌ_1" localSheetId="8" hidden="1">#REF!</definedName>
    <definedName name="_8__123Graph_Bｸﾞﾗﾌ_1" localSheetId="9" hidden="1">#REF!</definedName>
    <definedName name="_8__123Graph_Bｸﾞﾗﾌ_1" localSheetId="7" hidden="1">#REF!</definedName>
    <definedName name="_8__123Graph_Bｸﾞﾗﾌ_1" localSheetId="14" hidden="1">#REF!</definedName>
    <definedName name="_8__123Graph_Bｸﾞﾗﾌ_1" localSheetId="2" hidden="1">#REF!</definedName>
    <definedName name="_8__123Graph_Bｸﾞﾗﾌ_1" localSheetId="6" hidden="1">#REF!</definedName>
    <definedName name="_8__123Graph_Bｸﾞﾗﾌ_1" localSheetId="10" hidden="1">#REF!</definedName>
    <definedName name="_8__123Graph_Bｸﾞﾗﾌ_1" localSheetId="0" hidden="1">#REF!</definedName>
    <definedName name="_8__123Graph_Bｸﾞﾗﾌ_1" localSheetId="13" hidden="1">#REF!</definedName>
    <definedName name="_8__123Graph_Bｸﾞﾗﾌ_1" localSheetId="5" hidden="1">#REF!</definedName>
    <definedName name="_8__123Graph_Bｸﾞﾗﾌ_1" localSheetId="4" hidden="1">#REF!</definedName>
    <definedName name="_8__123Graph_Bｸﾞﾗﾌ_1" localSheetId="3" hidden="1">#REF!</definedName>
    <definedName name="_8__123Graph_Bｸﾞﾗﾌ_1" hidden="1">#REF!</definedName>
    <definedName name="_Key1" localSheetId="8" hidden="1">#REF!</definedName>
    <definedName name="_Key1" localSheetId="9" hidden="1">#REF!</definedName>
    <definedName name="_Key1" localSheetId="7" hidden="1">#REF!</definedName>
    <definedName name="_Key1" localSheetId="14" hidden="1">#REF!</definedName>
    <definedName name="_Key1" localSheetId="2" hidden="1">#REF!</definedName>
    <definedName name="_Key1" localSheetId="6" hidden="1">#REF!</definedName>
    <definedName name="_Key1" localSheetId="10" hidden="1">#REF!</definedName>
    <definedName name="_Key1" localSheetId="11" hidden="1">#REF!</definedName>
    <definedName name="_Key1" localSheetId="0" hidden="1">#REF!</definedName>
    <definedName name="_Key1" localSheetId="1" hidden="1">#REF!</definedName>
    <definedName name="_Key1" localSheetId="12" hidden="1">#REF!</definedName>
    <definedName name="_Key1" localSheetId="13" hidden="1">#REF!</definedName>
    <definedName name="_Key1" localSheetId="5" hidden="1">#REF!</definedName>
    <definedName name="_Key1" localSheetId="4" hidden="1">#REF!</definedName>
    <definedName name="_Key1" localSheetId="3" hidden="1">#REF!</definedName>
    <definedName name="_Key1" hidden="1">#REF!</definedName>
    <definedName name="_MatInverse_Out" localSheetId="8" hidden="1">#REF!</definedName>
    <definedName name="_MatInverse_Out" localSheetId="9" hidden="1">#REF!</definedName>
    <definedName name="_MatInverse_Out" localSheetId="7" hidden="1">#REF!</definedName>
    <definedName name="_MatInverse_Out" localSheetId="14" hidden="1">#REF!</definedName>
    <definedName name="_MatInverse_Out" localSheetId="2" hidden="1">#REF!</definedName>
    <definedName name="_MatInverse_Out" localSheetId="6" hidden="1">#REF!</definedName>
    <definedName name="_MatInverse_Out" localSheetId="10" hidden="1">#REF!</definedName>
    <definedName name="_MatInverse_Out" localSheetId="11" hidden="1">#REF!</definedName>
    <definedName name="_MatInverse_Out" localSheetId="0" hidden="1">#REF!</definedName>
    <definedName name="_MatInverse_Out" localSheetId="1" hidden="1">#REF!</definedName>
    <definedName name="_MatInverse_Out" localSheetId="12" hidden="1">#REF!</definedName>
    <definedName name="_MatInverse_Out" localSheetId="13" hidden="1">#REF!</definedName>
    <definedName name="_MatInverse_Out" localSheetId="5" hidden="1">#REF!</definedName>
    <definedName name="_MatInverse_Out" localSheetId="4" hidden="1">#REF!</definedName>
    <definedName name="_MatInverse_Out" localSheetId="3" hidden="1">#REF!</definedName>
    <definedName name="_MatInverse_Out" hidden="1">#REF!</definedName>
    <definedName name="_MatMult_A" localSheetId="8" hidden="1">#REF!</definedName>
    <definedName name="_MatMult_A" localSheetId="9" hidden="1">#REF!</definedName>
    <definedName name="_MatMult_A" localSheetId="7" hidden="1">#REF!</definedName>
    <definedName name="_MatMult_A" localSheetId="14" hidden="1">#REF!</definedName>
    <definedName name="_MatMult_A" localSheetId="2" hidden="1">#REF!</definedName>
    <definedName name="_MatMult_A" localSheetId="6" hidden="1">#REF!</definedName>
    <definedName name="_MatMult_A" localSheetId="10" hidden="1">#REF!</definedName>
    <definedName name="_MatMult_A" localSheetId="11" hidden="1">#REF!</definedName>
    <definedName name="_MatMult_A" localSheetId="0" hidden="1">#REF!</definedName>
    <definedName name="_MatMult_A" localSheetId="1" hidden="1">#REF!</definedName>
    <definedName name="_MatMult_A" localSheetId="12" hidden="1">#REF!</definedName>
    <definedName name="_MatMult_A" localSheetId="13" hidden="1">#REF!</definedName>
    <definedName name="_MatMult_A" localSheetId="5" hidden="1">#REF!</definedName>
    <definedName name="_MatMult_A" localSheetId="4" hidden="1">#REF!</definedName>
    <definedName name="_MatMult_A" localSheetId="3" hidden="1">#REF!</definedName>
    <definedName name="_MatMult_A" hidden="1">#REF!</definedName>
    <definedName name="_MatMult_AxB" localSheetId="8" hidden="1">[1]Ⅰ需要構成算出!#REF!</definedName>
    <definedName name="_MatMult_AxB" localSheetId="9" hidden="1">[1]Ⅰ需要構成算出!#REF!</definedName>
    <definedName name="_MatMult_AxB" localSheetId="7" hidden="1">[1]Ⅰ需要構成算出!#REF!</definedName>
    <definedName name="_MatMult_AxB" localSheetId="14" hidden="1">[1]Ⅰ需要構成算出!#REF!</definedName>
    <definedName name="_MatMult_AxB" localSheetId="2" hidden="1">[1]Ⅰ需要構成算出!#REF!</definedName>
    <definedName name="_MatMult_AxB" localSheetId="6" hidden="1">[1]Ⅰ需要構成算出!#REF!</definedName>
    <definedName name="_MatMult_AxB" localSheetId="10" hidden="1">[1]Ⅰ需要構成算出!#REF!</definedName>
    <definedName name="_MatMult_AxB" localSheetId="11" hidden="1">[1]Ⅰ需要構成算出!#REF!</definedName>
    <definedName name="_MatMult_AxB" localSheetId="0" hidden="1">[1]Ⅰ需要構成算出!#REF!</definedName>
    <definedName name="_MatMult_AxB" localSheetId="1" hidden="1">[1]Ⅰ需要構成算出!#REF!</definedName>
    <definedName name="_MatMult_AxB" localSheetId="12" hidden="1">[1]Ⅰ需要構成算出!#REF!</definedName>
    <definedName name="_MatMult_AxB" localSheetId="13" hidden="1">[1]Ⅰ需要構成算出!#REF!</definedName>
    <definedName name="_MatMult_AxB" localSheetId="5" hidden="1">[1]Ⅰ需要構成算出!#REF!</definedName>
    <definedName name="_MatMult_AxB" localSheetId="4" hidden="1">[1]Ⅰ需要構成算出!#REF!</definedName>
    <definedName name="_MatMult_AxB" localSheetId="3" hidden="1">[1]Ⅰ需要構成算出!#REF!</definedName>
    <definedName name="_MatMult_AxB" hidden="1">[1]Ⅰ需要構成算出!#REF!</definedName>
    <definedName name="_MatMult_B" localSheetId="8" hidden="1">[1]Ⅰ需要構成算出!#REF!</definedName>
    <definedName name="_MatMult_B" localSheetId="9" hidden="1">[1]Ⅰ需要構成算出!#REF!</definedName>
    <definedName name="_MatMult_B" localSheetId="7" hidden="1">[1]Ⅰ需要構成算出!#REF!</definedName>
    <definedName name="_MatMult_B" localSheetId="14" hidden="1">[1]Ⅰ需要構成算出!#REF!</definedName>
    <definedName name="_MatMult_B" localSheetId="2" hidden="1">[1]Ⅰ需要構成算出!#REF!</definedName>
    <definedName name="_MatMult_B" localSheetId="6" hidden="1">[1]Ⅰ需要構成算出!#REF!</definedName>
    <definedName name="_MatMult_B" localSheetId="10" hidden="1">[1]Ⅰ需要構成算出!#REF!</definedName>
    <definedName name="_MatMult_B" localSheetId="11" hidden="1">[1]Ⅰ需要構成算出!#REF!</definedName>
    <definedName name="_MatMult_B" localSheetId="0" hidden="1">[1]Ⅰ需要構成算出!#REF!</definedName>
    <definedName name="_MatMult_B" localSheetId="1" hidden="1">[1]Ⅰ需要構成算出!#REF!</definedName>
    <definedName name="_MatMult_B" localSheetId="12" hidden="1">[1]Ⅰ需要構成算出!#REF!</definedName>
    <definedName name="_MatMult_B" localSheetId="13" hidden="1">[1]Ⅰ需要構成算出!#REF!</definedName>
    <definedName name="_MatMult_B" localSheetId="5" hidden="1">[1]Ⅰ需要構成算出!#REF!</definedName>
    <definedName name="_MatMult_B" localSheetId="4" hidden="1">[1]Ⅰ需要構成算出!#REF!</definedName>
    <definedName name="_MatMult_B" localSheetId="3" hidden="1">[1]Ⅰ需要構成算出!#REF!</definedName>
    <definedName name="_MatMult_B" hidden="1">[1]Ⅰ需要構成算出!#REF!</definedName>
    <definedName name="_Order1" hidden="1">0</definedName>
    <definedName name="_Order2" hidden="1">0</definedName>
    <definedName name="_Sort" localSheetId="8" hidden="1">#REF!</definedName>
    <definedName name="_Sort" localSheetId="9" hidden="1">#REF!</definedName>
    <definedName name="_Sort" localSheetId="7" hidden="1">#REF!</definedName>
    <definedName name="_Sort" localSheetId="14" hidden="1">#REF!</definedName>
    <definedName name="_Sort" localSheetId="2" hidden="1">#REF!</definedName>
    <definedName name="_Sort" localSheetId="6" hidden="1">#REF!</definedName>
    <definedName name="_Sort" localSheetId="10" hidden="1">#REF!</definedName>
    <definedName name="_Sort" localSheetId="11" hidden="1">#REF!</definedName>
    <definedName name="_Sort" localSheetId="0" hidden="1">#REF!</definedName>
    <definedName name="_Sort" localSheetId="1" hidden="1">#REF!</definedName>
    <definedName name="_Sort" localSheetId="12" hidden="1">#REF!</definedName>
    <definedName name="_Sort" localSheetId="13" hidden="1">#REF!</definedName>
    <definedName name="_Sort" localSheetId="5" hidden="1">#REF!</definedName>
    <definedName name="_Sort" localSheetId="4" hidden="1">#REF!</definedName>
    <definedName name="_Sort" localSheetId="3" hidden="1">#REF!</definedName>
    <definedName name="_Sort" hidden="1">#REF!</definedName>
    <definedName name="A" localSheetId="8" hidden="1">#REF!</definedName>
    <definedName name="A" localSheetId="9" hidden="1">#REF!</definedName>
    <definedName name="A" localSheetId="7" hidden="1">#REF!</definedName>
    <definedName name="A" localSheetId="14" hidden="1">#REF!</definedName>
    <definedName name="A" localSheetId="2" hidden="1">#REF!</definedName>
    <definedName name="A" localSheetId="6" hidden="1">#REF!</definedName>
    <definedName name="A" localSheetId="10" hidden="1">#REF!</definedName>
    <definedName name="A" localSheetId="0" hidden="1">#REF!</definedName>
    <definedName name="A" localSheetId="13" hidden="1">#REF!</definedName>
    <definedName name="A" localSheetId="5" hidden="1">#REF!</definedName>
    <definedName name="A" localSheetId="4" hidden="1">#REF!</definedName>
    <definedName name="A" localSheetId="3" hidden="1">#REF!</definedName>
    <definedName name="A" hidden="1">#REF!</definedName>
    <definedName name="AｘB" localSheetId="8" hidden="1">#REF!</definedName>
    <definedName name="AｘB" localSheetId="9" hidden="1">#REF!</definedName>
    <definedName name="AｘB" localSheetId="7" hidden="1">#REF!</definedName>
    <definedName name="AｘB" localSheetId="14" hidden="1">#REF!</definedName>
    <definedName name="AｘB" localSheetId="2" hidden="1">#REF!</definedName>
    <definedName name="AｘB" localSheetId="6" hidden="1">#REF!</definedName>
    <definedName name="AｘB" localSheetId="10" hidden="1">#REF!</definedName>
    <definedName name="AｘB" localSheetId="0" hidden="1">#REF!</definedName>
    <definedName name="AｘB" localSheetId="13" hidden="1">#REF!</definedName>
    <definedName name="AｘB" localSheetId="5" hidden="1">#REF!</definedName>
    <definedName name="AｘB" localSheetId="4" hidden="1">#REF!</definedName>
    <definedName name="AｘB" localSheetId="3" hidden="1">#REF!</definedName>
    <definedName name="AｘB" hidden="1">#REF!</definedName>
    <definedName name="B" localSheetId="8" hidden="1">#REF!</definedName>
    <definedName name="B" localSheetId="9" hidden="1">#REF!</definedName>
    <definedName name="B" localSheetId="7" hidden="1">#REF!</definedName>
    <definedName name="B" localSheetId="14" hidden="1">#REF!</definedName>
    <definedName name="B" localSheetId="2" hidden="1">#REF!</definedName>
    <definedName name="B" localSheetId="6" hidden="1">#REF!</definedName>
    <definedName name="B" localSheetId="10" hidden="1">#REF!</definedName>
    <definedName name="B" localSheetId="0" hidden="1">#REF!</definedName>
    <definedName name="B" localSheetId="13" hidden="1">#REF!</definedName>
    <definedName name="B" localSheetId="5" hidden="1">#REF!</definedName>
    <definedName name="B" localSheetId="4" hidden="1">#REF!</definedName>
    <definedName name="B" localSheetId="3" hidden="1">#REF!</definedName>
    <definedName name="B" hidden="1">#REF!</definedName>
    <definedName name="_xlnm.Print_Area" localSheetId="8">'(I-M)A'!$C$1:$AO$47</definedName>
    <definedName name="_xlnm.Print_Area" localSheetId="9">'I-(I-M)A'!$C$1:$AO$46</definedName>
    <definedName name="_xlnm.Print_Area" localSheetId="7">'I-M'!$C$1:$AO$46</definedName>
    <definedName name="_xlnm.Print_Area" localSheetId="14">'グラフ(+5)'!$A$1:$T$48</definedName>
    <definedName name="_xlnm.Print_Area" localSheetId="2">フロー!$A$1:$Y$69</definedName>
    <definedName name="_xlnm.Print_Area" localSheetId="6">移輸入係数M!$C$1:$AW$53</definedName>
    <definedName name="_xlnm.Print_Area" localSheetId="10">'逆行列係数{I-(I-M)A}^(-1)'!$C$1:$AO$46</definedName>
    <definedName name="_xlnm.Print_Area" localSheetId="11">雇用表!$B$1:$Q$49</definedName>
    <definedName name="_xlnm.Print_Area" localSheetId="0">最終需要増加額!$A$1:$X$8</definedName>
    <definedName name="_xlnm.Print_Area" localSheetId="1">取引表!$C$1:$BT$59</definedName>
    <definedName name="_xlnm.Print_Area" localSheetId="12">消費性向!$A$1:$P$29</definedName>
    <definedName name="_xlnm.Print_Area" localSheetId="13">測定結果!$B$3:$H$16</definedName>
    <definedName name="_xlnm.Print_Area" localSheetId="5">単位行列I!$C$2:$AP$46</definedName>
    <definedName name="_xlnm.Print_Area" localSheetId="4">投入係数A!$C$1:$AO$46</definedName>
    <definedName name="_xlnm.Print_Area" localSheetId="3">'波及効果測定(+5)'!$A$1:$EC$63</definedName>
    <definedName name="_xlnm.Print_Titles" localSheetId="8">'(I-M)A'!$A:$B</definedName>
    <definedName name="_xlnm.Print_Titles" localSheetId="9">'I-(I-M)A'!$A:$B</definedName>
    <definedName name="_xlnm.Print_Titles" localSheetId="7">'I-M'!$A:$B</definedName>
    <definedName name="_xlnm.Print_Titles" localSheetId="6">移輸入係数M!$A:$B</definedName>
    <definedName name="_xlnm.Print_Titles" localSheetId="10">'逆行列係数{I-(I-M)A}^(-1)'!$A:$B</definedName>
    <definedName name="_xlnm.Print_Titles" localSheetId="1">取引表!$A:$B</definedName>
    <definedName name="_xlnm.Print_Titles" localSheetId="5">単位行列I!$A:$B</definedName>
    <definedName name="_xlnm.Print_Titles" localSheetId="4">投入係数A!$A:$B</definedName>
  </definedNames>
  <calcPr calcId="162913"/>
</workbook>
</file>

<file path=xl/calcChain.xml><?xml version="1.0" encoding="utf-8"?>
<calcChain xmlns="http://schemas.openxmlformats.org/spreadsheetml/2006/main">
  <c r="W7" i="82" l="1"/>
  <c r="W4" i="82"/>
  <c r="V7" i="82"/>
  <c r="V4" i="82"/>
  <c r="V5" i="82"/>
  <c r="U4" i="82"/>
  <c r="R4" i="82"/>
  <c r="F38" i="93"/>
  <c r="F45" i="93"/>
  <c r="E45" i="93"/>
  <c r="D45" i="93"/>
  <c r="D7" i="93"/>
  <c r="E7" i="93"/>
  <c r="D8" i="93"/>
  <c r="E8" i="93"/>
  <c r="D9" i="93"/>
  <c r="E9" i="93"/>
  <c r="D10" i="93"/>
  <c r="E10" i="93"/>
  <c r="F10" i="93" s="1"/>
  <c r="D11" i="93"/>
  <c r="E11" i="93"/>
  <c r="D12" i="93"/>
  <c r="E12" i="93"/>
  <c r="D13" i="93"/>
  <c r="E13" i="93"/>
  <c r="D14" i="93"/>
  <c r="E14" i="93"/>
  <c r="F14" i="93" s="1"/>
  <c r="D15" i="93"/>
  <c r="E15" i="93"/>
  <c r="D16" i="93"/>
  <c r="E16" i="93"/>
  <c r="D17" i="93"/>
  <c r="E17" i="93"/>
  <c r="D18" i="93"/>
  <c r="E18" i="93"/>
  <c r="F18" i="93" s="1"/>
  <c r="D19" i="93"/>
  <c r="E19" i="93"/>
  <c r="D20" i="93"/>
  <c r="E20" i="93"/>
  <c r="D21" i="93"/>
  <c r="E21" i="93"/>
  <c r="D22" i="93"/>
  <c r="E22" i="93"/>
  <c r="F22" i="93" s="1"/>
  <c r="D23" i="93"/>
  <c r="E23" i="93"/>
  <c r="D24" i="93"/>
  <c r="E24" i="93"/>
  <c r="D25" i="93"/>
  <c r="E25" i="93"/>
  <c r="D26" i="93"/>
  <c r="E26" i="93"/>
  <c r="F26" i="93" s="1"/>
  <c r="D27" i="93"/>
  <c r="E27" i="93"/>
  <c r="D28" i="93"/>
  <c r="E28" i="93"/>
  <c r="D29" i="93"/>
  <c r="E29" i="93"/>
  <c r="D30" i="93"/>
  <c r="E30" i="93"/>
  <c r="F30" i="93" s="1"/>
  <c r="D31" i="93"/>
  <c r="E31" i="93"/>
  <c r="D32" i="93"/>
  <c r="E32" i="93"/>
  <c r="D33" i="93"/>
  <c r="E33" i="93"/>
  <c r="D34" i="93"/>
  <c r="E34" i="93"/>
  <c r="F34" i="93" s="1"/>
  <c r="D35" i="93"/>
  <c r="E35" i="93"/>
  <c r="D36" i="93"/>
  <c r="E36" i="93"/>
  <c r="D37" i="93"/>
  <c r="E37" i="93"/>
  <c r="D38" i="93"/>
  <c r="E38" i="93"/>
  <c r="D39" i="93"/>
  <c r="E39" i="93"/>
  <c r="D40" i="93"/>
  <c r="E40" i="93"/>
  <c r="D41" i="93"/>
  <c r="E41" i="93"/>
  <c r="D42" i="93"/>
  <c r="E42" i="93"/>
  <c r="F42" i="93" s="1"/>
  <c r="D43" i="93"/>
  <c r="E43" i="93"/>
  <c r="D44" i="93"/>
  <c r="E44" i="93"/>
  <c r="F6" i="93"/>
  <c r="E6" i="93"/>
  <c r="D6" i="93"/>
  <c r="B7" i="93"/>
  <c r="C7" i="93"/>
  <c r="B8" i="93"/>
  <c r="C8" i="93"/>
  <c r="B9" i="93"/>
  <c r="C9" i="93"/>
  <c r="B10" i="93"/>
  <c r="C10" i="93"/>
  <c r="B11" i="93"/>
  <c r="C11" i="93"/>
  <c r="B12" i="93"/>
  <c r="C12" i="93"/>
  <c r="B13" i="93"/>
  <c r="C13" i="93"/>
  <c r="B14" i="93"/>
  <c r="C14" i="93"/>
  <c r="B15" i="93"/>
  <c r="C15" i="93"/>
  <c r="B16" i="93"/>
  <c r="C16" i="93"/>
  <c r="B17" i="93"/>
  <c r="C17" i="93"/>
  <c r="B18" i="93"/>
  <c r="C18" i="93"/>
  <c r="B19" i="93"/>
  <c r="C19" i="93"/>
  <c r="B20" i="93"/>
  <c r="C20" i="93"/>
  <c r="B21" i="93"/>
  <c r="C21" i="93"/>
  <c r="B22" i="93"/>
  <c r="C22" i="93"/>
  <c r="B23" i="93"/>
  <c r="C23" i="93"/>
  <c r="B24" i="93"/>
  <c r="C24" i="93"/>
  <c r="B25" i="93"/>
  <c r="C25" i="93"/>
  <c r="B26" i="93"/>
  <c r="C26" i="93"/>
  <c r="B27" i="93"/>
  <c r="C27" i="93"/>
  <c r="B28" i="93"/>
  <c r="C28" i="93"/>
  <c r="B29" i="93"/>
  <c r="C29" i="93"/>
  <c r="B30" i="93"/>
  <c r="C30" i="93"/>
  <c r="B31" i="93"/>
  <c r="C31" i="93"/>
  <c r="B32" i="93"/>
  <c r="C32" i="93"/>
  <c r="B33" i="93"/>
  <c r="C33" i="93"/>
  <c r="B34" i="93"/>
  <c r="C34" i="93"/>
  <c r="B35" i="93"/>
  <c r="C35" i="93"/>
  <c r="B36" i="93"/>
  <c r="C36" i="93"/>
  <c r="B37" i="93"/>
  <c r="C37" i="93"/>
  <c r="B38" i="93"/>
  <c r="C38" i="93"/>
  <c r="B39" i="93"/>
  <c r="C39" i="93"/>
  <c r="B40" i="93"/>
  <c r="C40" i="93"/>
  <c r="B41" i="93"/>
  <c r="C41" i="93"/>
  <c r="B42" i="93"/>
  <c r="C42" i="93"/>
  <c r="B43" i="93"/>
  <c r="C43" i="93"/>
  <c r="B44" i="93"/>
  <c r="C44" i="93"/>
  <c r="B6" i="93"/>
  <c r="C6" i="93"/>
  <c r="F44" i="93"/>
  <c r="F43" i="93"/>
  <c r="F41" i="93"/>
  <c r="F40" i="93"/>
  <c r="F39" i="93"/>
  <c r="F37" i="93"/>
  <c r="F36" i="93"/>
  <c r="F35" i="93"/>
  <c r="F33" i="93"/>
  <c r="F32" i="93"/>
  <c r="F31" i="93"/>
  <c r="F29" i="93"/>
  <c r="F28" i="93"/>
  <c r="F27" i="93"/>
  <c r="F25" i="93"/>
  <c r="F24" i="93"/>
  <c r="F23" i="93"/>
  <c r="F21" i="93"/>
  <c r="F20" i="93"/>
  <c r="F19" i="93"/>
  <c r="F17" i="93"/>
  <c r="F16" i="93"/>
  <c r="F15" i="93"/>
  <c r="F13" i="93"/>
  <c r="F12" i="93"/>
  <c r="F11" i="93"/>
  <c r="F9" i="93"/>
  <c r="F8" i="93"/>
  <c r="F7" i="93"/>
  <c r="F15" i="92"/>
  <c r="E15" i="92"/>
  <c r="D15" i="92"/>
  <c r="G9" i="92"/>
  <c r="G8" i="92"/>
  <c r="G7" i="92"/>
  <c r="G6" i="92"/>
  <c r="F9" i="92"/>
  <c r="E9" i="92"/>
  <c r="F8" i="92"/>
  <c r="E8" i="92"/>
  <c r="F7" i="92"/>
  <c r="E7" i="92"/>
  <c r="E6" i="92"/>
  <c r="F6" i="92"/>
  <c r="DZ52" i="91"/>
  <c r="DY52" i="91"/>
  <c r="DX52" i="91"/>
  <c r="EB47" i="91"/>
  <c r="EB8" i="91"/>
  <c r="EA47" i="91"/>
  <c r="EA8" i="91"/>
  <c r="DZ47" i="91"/>
  <c r="DZ8" i="91"/>
  <c r="DY47" i="91"/>
  <c r="DY8" i="91"/>
  <c r="DT47" i="91"/>
  <c r="DT8" i="91"/>
  <c r="DS47" i="91"/>
  <c r="DS8" i="91"/>
  <c r="DR47" i="91"/>
  <c r="DR8" i="91"/>
  <c r="DQ47" i="91"/>
  <c r="DQ8" i="91"/>
  <c r="DP9" i="91"/>
  <c r="DO10" i="91"/>
  <c r="DO47" i="91"/>
  <c r="DN47" i="91"/>
  <c r="DN8" i="91"/>
  <c r="DM47" i="91"/>
  <c r="DL8" i="91"/>
  <c r="DL47" i="91"/>
  <c r="DK8" i="91"/>
  <c r="DK47" i="91"/>
  <c r="DF47" i="91"/>
  <c r="DF8" i="91"/>
  <c r="DB47" i="91"/>
  <c r="DB8" i="91"/>
  <c r="CZ46" i="91"/>
  <c r="CY46" i="91"/>
  <c r="CZ45" i="91"/>
  <c r="CY45" i="91"/>
  <c r="CZ44" i="91"/>
  <c r="CY44" i="91"/>
  <c r="CZ43" i="91"/>
  <c r="CY43" i="91"/>
  <c r="CZ42" i="91"/>
  <c r="CY42" i="91"/>
  <c r="CZ41" i="91"/>
  <c r="CY41" i="91"/>
  <c r="CZ40" i="91"/>
  <c r="CY40" i="91"/>
  <c r="CZ39" i="91"/>
  <c r="CY39" i="91"/>
  <c r="CZ38" i="91"/>
  <c r="CY38" i="91"/>
  <c r="CZ37" i="91"/>
  <c r="CY37" i="91"/>
  <c r="CZ36" i="91"/>
  <c r="CY36" i="91"/>
  <c r="CZ35" i="91"/>
  <c r="CY35" i="91"/>
  <c r="CZ34" i="91"/>
  <c r="CY34" i="91"/>
  <c r="CZ33" i="91"/>
  <c r="CY33" i="91"/>
  <c r="CZ32" i="91"/>
  <c r="CY32" i="91"/>
  <c r="CZ31" i="91"/>
  <c r="CY31" i="91"/>
  <c r="CZ30" i="91"/>
  <c r="CY30" i="91"/>
  <c r="CZ29" i="91"/>
  <c r="CY29" i="91"/>
  <c r="CZ28" i="91"/>
  <c r="CY28" i="91"/>
  <c r="CZ27" i="91"/>
  <c r="CY27" i="91"/>
  <c r="CZ26" i="91"/>
  <c r="CY26" i="91"/>
  <c r="CZ25" i="91"/>
  <c r="CY25" i="91"/>
  <c r="CZ24" i="91"/>
  <c r="CY24" i="91"/>
  <c r="CZ23" i="91"/>
  <c r="CY23" i="91"/>
  <c r="CZ22" i="91"/>
  <c r="CY22" i="91"/>
  <c r="CZ21" i="91"/>
  <c r="CY21" i="91"/>
  <c r="CZ20" i="91"/>
  <c r="CY20" i="91"/>
  <c r="CZ19" i="91"/>
  <c r="CY19" i="91"/>
  <c r="CZ18" i="91"/>
  <c r="CY18" i="91"/>
  <c r="CZ17" i="91"/>
  <c r="CY17" i="91"/>
  <c r="CZ16" i="91"/>
  <c r="CY16" i="91"/>
  <c r="CZ15" i="91"/>
  <c r="CY15" i="91"/>
  <c r="CZ14" i="91"/>
  <c r="CY14" i="91"/>
  <c r="CZ13" i="91"/>
  <c r="CY13" i="91"/>
  <c r="CZ12" i="91"/>
  <c r="CY12" i="91"/>
  <c r="CZ11" i="91"/>
  <c r="CY11" i="91"/>
  <c r="CZ10" i="91"/>
  <c r="CY10" i="91"/>
  <c r="CZ9" i="91"/>
  <c r="CY9" i="91"/>
  <c r="CZ8" i="91"/>
  <c r="CY8" i="91"/>
  <c r="CV47" i="91"/>
  <c r="CV8" i="91"/>
  <c r="CR47" i="91"/>
  <c r="CP47" i="91"/>
  <c r="CP8" i="91"/>
  <c r="CN47" i="91"/>
  <c r="CN8" i="91"/>
  <c r="CL47" i="91"/>
  <c r="CL46" i="91"/>
  <c r="CL44" i="91"/>
  <c r="CL35" i="91"/>
  <c r="CL22" i="91"/>
  <c r="CL17" i="91"/>
  <c r="CL12" i="91"/>
  <c r="CL9" i="91"/>
  <c r="CF47" i="91"/>
  <c r="CF8" i="91" a="1"/>
  <c r="CF8" i="91" s="1"/>
  <c r="CF10" i="91"/>
  <c r="CF11" i="91"/>
  <c r="CF14" i="91"/>
  <c r="CF15" i="91"/>
  <c r="CF18" i="91"/>
  <c r="CF19" i="91"/>
  <c r="CF22" i="91"/>
  <c r="CF23" i="91"/>
  <c r="CF26" i="91"/>
  <c r="CF27" i="91"/>
  <c r="CF30" i="91"/>
  <c r="CF31" i="91"/>
  <c r="CF34" i="91"/>
  <c r="CF35" i="91"/>
  <c r="CF38" i="91"/>
  <c r="CF39" i="91"/>
  <c r="CF42" i="91"/>
  <c r="CF43" i="91"/>
  <c r="CF46" i="91"/>
  <c r="CD47" i="91"/>
  <c r="CD9" i="91"/>
  <c r="CD8" i="91"/>
  <c r="BZ47" i="91"/>
  <c r="BZ16" i="91"/>
  <c r="BZ15" i="91"/>
  <c r="BZ14" i="91"/>
  <c r="BZ13" i="91"/>
  <c r="BZ12" i="91"/>
  <c r="BZ11" i="91"/>
  <c r="BZ10" i="91"/>
  <c r="BZ9" i="91"/>
  <c r="BZ17" i="91"/>
  <c r="BZ18" i="91"/>
  <c r="BZ19" i="91"/>
  <c r="BZ20" i="91"/>
  <c r="BZ21" i="91"/>
  <c r="BZ22" i="91"/>
  <c r="BZ23" i="91"/>
  <c r="BZ24" i="91"/>
  <c r="BZ25" i="91"/>
  <c r="BZ26" i="91"/>
  <c r="BZ27" i="91"/>
  <c r="BZ28" i="91"/>
  <c r="BZ29" i="91"/>
  <c r="BZ30" i="91"/>
  <c r="BZ31" i="91"/>
  <c r="BZ32" i="91"/>
  <c r="BZ33" i="91"/>
  <c r="BZ34" i="91"/>
  <c r="BZ35" i="91"/>
  <c r="BZ36" i="91"/>
  <c r="BZ37" i="91"/>
  <c r="BZ38" i="91"/>
  <c r="BZ39" i="91"/>
  <c r="BZ40" i="91"/>
  <c r="BZ41" i="91"/>
  <c r="BZ42" i="91"/>
  <c r="BZ43" i="91"/>
  <c r="BZ44" i="91"/>
  <c r="BZ45" i="91"/>
  <c r="BZ46" i="91"/>
  <c r="BZ8" i="91"/>
  <c r="BX8" i="91"/>
  <c r="BQ47" i="91"/>
  <c r="BQ8" i="91"/>
  <c r="BO47" i="91"/>
  <c r="BO8" i="91"/>
  <c r="BM47" i="91"/>
  <c r="BH12" i="91"/>
  <c r="BH9" i="91"/>
  <c r="BH6" i="91"/>
  <c r="BC47" i="91"/>
  <c r="BC8" i="91"/>
  <c r="AY47" i="91"/>
  <c r="AS47" i="91"/>
  <c r="AS8" i="91"/>
  <c r="AQ8" i="91"/>
  <c r="AM47" i="91"/>
  <c r="AM8" i="91"/>
  <c r="AM14" i="91"/>
  <c r="AK8" i="91"/>
  <c r="AD47" i="91"/>
  <c r="AD8" i="91" a="1"/>
  <c r="AD8" i="91" s="1"/>
  <c r="AD10" i="91"/>
  <c r="AD11" i="91"/>
  <c r="AD14" i="91"/>
  <c r="AD15" i="91"/>
  <c r="AD18" i="91"/>
  <c r="AD19" i="91"/>
  <c r="AD22" i="91"/>
  <c r="AD23" i="91"/>
  <c r="AD26" i="91"/>
  <c r="AD27" i="91"/>
  <c r="AD30" i="91"/>
  <c r="AD31" i="91"/>
  <c r="AD34" i="91"/>
  <c r="AD35" i="91"/>
  <c r="AD38" i="91"/>
  <c r="AD39" i="91"/>
  <c r="AD42" i="91"/>
  <c r="AD43" i="91"/>
  <c r="AD46" i="91"/>
  <c r="AB47" i="91"/>
  <c r="AB8" i="91"/>
  <c r="X47" i="91"/>
  <c r="V47" i="91"/>
  <c r="X12" i="91"/>
  <c r="X10" i="91"/>
  <c r="X8" i="91"/>
  <c r="T47" i="91"/>
  <c r="T12" i="91"/>
  <c r="T10" i="91"/>
  <c r="T8" i="91"/>
  <c r="M50" i="91"/>
  <c r="O9" i="91"/>
  <c r="O10" i="91"/>
  <c r="O11" i="91"/>
  <c r="O12" i="91"/>
  <c r="BO12" i="91" s="1"/>
  <c r="O13" i="91"/>
  <c r="O14" i="91"/>
  <c r="O15" i="91"/>
  <c r="O16" i="91"/>
  <c r="BO16" i="91" s="1"/>
  <c r="O17" i="91"/>
  <c r="O18" i="91"/>
  <c r="O19" i="91"/>
  <c r="O20" i="91"/>
  <c r="BO20" i="91" s="1"/>
  <c r="O21" i="91"/>
  <c r="O22" i="91"/>
  <c r="O23" i="91"/>
  <c r="O24" i="91"/>
  <c r="O25" i="91"/>
  <c r="O26" i="91"/>
  <c r="O27" i="91"/>
  <c r="O28" i="91"/>
  <c r="BO28" i="91" s="1"/>
  <c r="O29" i="91"/>
  <c r="O30" i="91"/>
  <c r="O31" i="91"/>
  <c r="O32" i="91"/>
  <c r="BO32" i="91" s="1"/>
  <c r="O33" i="91"/>
  <c r="O34" i="91"/>
  <c r="O35" i="91"/>
  <c r="O36" i="91"/>
  <c r="BO36" i="91" s="1"/>
  <c r="O37" i="91"/>
  <c r="O38" i="91"/>
  <c r="O39" i="91"/>
  <c r="O40" i="91"/>
  <c r="BO40" i="91" s="1"/>
  <c r="O41" i="91"/>
  <c r="O42" i="91"/>
  <c r="O43" i="91"/>
  <c r="O44" i="91"/>
  <c r="O45" i="91"/>
  <c r="O46" i="91"/>
  <c r="O47" i="91"/>
  <c r="O8" i="91"/>
  <c r="M9" i="91"/>
  <c r="M10" i="91"/>
  <c r="M11" i="91"/>
  <c r="M12" i="91"/>
  <c r="DD12" i="91" s="1"/>
  <c r="M13" i="91"/>
  <c r="M14" i="91"/>
  <c r="M15" i="91"/>
  <c r="M16" i="91"/>
  <c r="M17" i="91"/>
  <c r="M18" i="91"/>
  <c r="M19" i="91"/>
  <c r="M20" i="91"/>
  <c r="M21" i="91"/>
  <c r="M22" i="91"/>
  <c r="M23" i="91"/>
  <c r="M24" i="91"/>
  <c r="M25" i="91"/>
  <c r="M26" i="91"/>
  <c r="M27" i="91"/>
  <c r="M28" i="91"/>
  <c r="M29" i="91"/>
  <c r="M30" i="91"/>
  <c r="M31" i="91"/>
  <c r="M32" i="91"/>
  <c r="M33" i="91"/>
  <c r="M34" i="91"/>
  <c r="M35" i="91"/>
  <c r="M36" i="91"/>
  <c r="DD36" i="91" s="1"/>
  <c r="M37" i="91"/>
  <c r="M38" i="91"/>
  <c r="M39" i="91"/>
  <c r="M40" i="91"/>
  <c r="M41" i="91"/>
  <c r="M42" i="91"/>
  <c r="M43" i="91"/>
  <c r="M44" i="91"/>
  <c r="DD44" i="91" s="1"/>
  <c r="M45" i="91"/>
  <c r="M46" i="91"/>
  <c r="M47" i="91"/>
  <c r="M8" i="91"/>
  <c r="K9" i="91"/>
  <c r="K10" i="91"/>
  <c r="K11" i="91"/>
  <c r="AQ11" i="91" s="1"/>
  <c r="K12" i="91"/>
  <c r="AQ12" i="91" s="1"/>
  <c r="K13" i="91"/>
  <c r="K14" i="91"/>
  <c r="K15" i="91"/>
  <c r="K16" i="91"/>
  <c r="K17" i="91"/>
  <c r="K18" i="91"/>
  <c r="K19" i="91"/>
  <c r="AQ19" i="91" s="1"/>
  <c r="K20" i="91"/>
  <c r="K21" i="91"/>
  <c r="K22" i="91"/>
  <c r="K23" i="91"/>
  <c r="AQ23" i="91" s="1"/>
  <c r="K24" i="91"/>
  <c r="AQ24" i="91" s="1"/>
  <c r="K25" i="91"/>
  <c r="K26" i="91"/>
  <c r="K27" i="91"/>
  <c r="CT27" i="91" s="1"/>
  <c r="K28" i="91"/>
  <c r="K29" i="91"/>
  <c r="K30" i="91"/>
  <c r="K31" i="91"/>
  <c r="AQ31" i="91" s="1"/>
  <c r="K32" i="91"/>
  <c r="K33" i="91"/>
  <c r="K34" i="91"/>
  <c r="K35" i="91"/>
  <c r="CT35" i="91" s="1"/>
  <c r="K36" i="91"/>
  <c r="AQ36" i="91" s="1"/>
  <c r="K37" i="91"/>
  <c r="K38" i="91"/>
  <c r="AQ38" i="91" s="1"/>
  <c r="K39" i="91"/>
  <c r="K40" i="91"/>
  <c r="AQ40" i="91" s="1"/>
  <c r="K41" i="91"/>
  <c r="K42" i="91"/>
  <c r="CT42" i="91" s="1"/>
  <c r="K43" i="91"/>
  <c r="CT43" i="91" s="1"/>
  <c r="K44" i="91"/>
  <c r="CT44" i="91" s="1"/>
  <c r="K45" i="91"/>
  <c r="K46" i="91"/>
  <c r="K47" i="91"/>
  <c r="K8" i="91"/>
  <c r="I9" i="91"/>
  <c r="I10" i="91"/>
  <c r="I11" i="91"/>
  <c r="I12" i="91"/>
  <c r="CN12" i="91" s="1"/>
  <c r="I13" i="91"/>
  <c r="I14" i="91"/>
  <c r="I15" i="91"/>
  <c r="I16" i="91"/>
  <c r="CN16" i="91" s="1"/>
  <c r="I17" i="91"/>
  <c r="I18" i="91"/>
  <c r="I19" i="91"/>
  <c r="I20" i="91"/>
  <c r="AK20" i="91" s="1"/>
  <c r="I21" i="91"/>
  <c r="I22" i="91"/>
  <c r="I23" i="91"/>
  <c r="I24" i="91"/>
  <c r="CN24" i="91" s="1"/>
  <c r="I25" i="91"/>
  <c r="I26" i="91"/>
  <c r="I27" i="91"/>
  <c r="I28" i="91"/>
  <c r="AK28" i="91" s="1"/>
  <c r="I29" i="91"/>
  <c r="I30" i="91"/>
  <c r="I31" i="91"/>
  <c r="I32" i="91"/>
  <c r="CN32" i="91" s="1"/>
  <c r="I33" i="91"/>
  <c r="I34" i="91"/>
  <c r="I35" i="91"/>
  <c r="I36" i="91"/>
  <c r="CN36" i="91" s="1"/>
  <c r="I37" i="91"/>
  <c r="CN37" i="91" s="1"/>
  <c r="I38" i="91"/>
  <c r="I39" i="91"/>
  <c r="I40" i="91"/>
  <c r="AK40" i="91" s="1"/>
  <c r="I41" i="91"/>
  <c r="I42" i="91"/>
  <c r="I43" i="91"/>
  <c r="I44" i="91"/>
  <c r="I45" i="91"/>
  <c r="CN45" i="91" s="1"/>
  <c r="I46" i="91"/>
  <c r="I47" i="91"/>
  <c r="I8" i="91"/>
  <c r="G47" i="91"/>
  <c r="G14" i="91"/>
  <c r="G15" i="91"/>
  <c r="G16" i="91"/>
  <c r="G17" i="91"/>
  <c r="G18" i="91"/>
  <c r="G19" i="91"/>
  <c r="G20" i="91"/>
  <c r="G21" i="91"/>
  <c r="BX21" i="91" s="1"/>
  <c r="G22" i="91"/>
  <c r="G23" i="91"/>
  <c r="G24" i="91"/>
  <c r="G25" i="91"/>
  <c r="BX25" i="91" s="1"/>
  <c r="G26" i="91"/>
  <c r="G27" i="91"/>
  <c r="G28" i="91"/>
  <c r="G29" i="91"/>
  <c r="BX29" i="91" s="1"/>
  <c r="G30" i="91"/>
  <c r="G31" i="91"/>
  <c r="G32" i="91"/>
  <c r="G33" i="91"/>
  <c r="BX33" i="91" s="1"/>
  <c r="G34" i="91"/>
  <c r="G35" i="91"/>
  <c r="G36" i="91"/>
  <c r="G37" i="91"/>
  <c r="BX37" i="91" s="1"/>
  <c r="G38" i="91"/>
  <c r="G39" i="91"/>
  <c r="G40" i="91"/>
  <c r="G41" i="91"/>
  <c r="BX41" i="91" s="1"/>
  <c r="G42" i="91"/>
  <c r="BX42" i="91" s="1"/>
  <c r="G43" i="91"/>
  <c r="G44" i="91"/>
  <c r="G45" i="91"/>
  <c r="BX45" i="91" s="1"/>
  <c r="G46" i="91"/>
  <c r="BX46" i="91" s="1"/>
  <c r="G13" i="91"/>
  <c r="G12" i="91"/>
  <c r="G11" i="91"/>
  <c r="G10" i="91"/>
  <c r="BX10" i="91" s="1"/>
  <c r="G9" i="91"/>
  <c r="BX12" i="91"/>
  <c r="BX16" i="91"/>
  <c r="BX20" i="91"/>
  <c r="BX24" i="91"/>
  <c r="BX36" i="91"/>
  <c r="BX40" i="91"/>
  <c r="BX44" i="91"/>
  <c r="BX32" i="91"/>
  <c r="G8" i="91"/>
  <c r="BX14" i="91"/>
  <c r="BX15" i="91"/>
  <c r="BX19" i="91"/>
  <c r="BX22" i="91"/>
  <c r="BX26" i="91"/>
  <c r="BX31" i="91"/>
  <c r="BX35" i="91"/>
  <c r="BX38" i="91"/>
  <c r="BX39" i="91"/>
  <c r="BX43" i="91"/>
  <c r="AK47" i="91"/>
  <c r="CT47" i="91"/>
  <c r="DX46" i="91"/>
  <c r="DW46" i="91"/>
  <c r="DJ46" i="91"/>
  <c r="DI46" i="91"/>
  <c r="DD46" i="91"/>
  <c r="CJ46" i="91"/>
  <c r="CI46" i="91"/>
  <c r="BU46" i="91"/>
  <c r="BT46" i="91"/>
  <c r="BK46" i="91"/>
  <c r="BJ46" i="91"/>
  <c r="BA46" i="91"/>
  <c r="AW46" i="91"/>
  <c r="AV46" i="91"/>
  <c r="AK46" i="91"/>
  <c r="AH46" i="91"/>
  <c r="AG46" i="91"/>
  <c r="AB46" i="91"/>
  <c r="X46" i="91"/>
  <c r="S46" i="91"/>
  <c r="R46" i="91"/>
  <c r="BO46" i="91"/>
  <c r="AQ46" i="91"/>
  <c r="CN46" i="91"/>
  <c r="DX45" i="91"/>
  <c r="DW45" i="91"/>
  <c r="DJ45" i="91"/>
  <c r="DI45" i="91"/>
  <c r="DD45" i="91"/>
  <c r="CT45" i="91"/>
  <c r="CJ45" i="91"/>
  <c r="CI45" i="91"/>
  <c r="BU45" i="91"/>
  <c r="BT45" i="91"/>
  <c r="BK45" i="91"/>
  <c r="BJ45" i="91"/>
  <c r="AW45" i="91"/>
  <c r="AV45" i="91"/>
  <c r="AQ45" i="91"/>
  <c r="AK45" i="91"/>
  <c r="AH45" i="91"/>
  <c r="AG45" i="91"/>
  <c r="AB45" i="91"/>
  <c r="X45" i="91"/>
  <c r="S45" i="91"/>
  <c r="R45" i="91"/>
  <c r="BO45" i="91"/>
  <c r="DX44" i="91"/>
  <c r="DW44" i="91"/>
  <c r="DJ44" i="91"/>
  <c r="DI44" i="91"/>
  <c r="CJ44" i="91"/>
  <c r="CI44" i="91"/>
  <c r="BU44" i="91"/>
  <c r="BT44" i="91"/>
  <c r="BK44" i="91"/>
  <c r="BJ44" i="91"/>
  <c r="AW44" i="91"/>
  <c r="AV44" i="91"/>
  <c r="AH44" i="91"/>
  <c r="AG44" i="91"/>
  <c r="AB44" i="91"/>
  <c r="X44" i="91"/>
  <c r="S44" i="91"/>
  <c r="R44" i="91"/>
  <c r="BO44" i="91"/>
  <c r="AQ44" i="91"/>
  <c r="DX43" i="91"/>
  <c r="DW43" i="91"/>
  <c r="DJ43" i="91"/>
  <c r="DI43" i="91"/>
  <c r="DD43" i="91"/>
  <c r="CJ43" i="91"/>
  <c r="CI43" i="91"/>
  <c r="BU43" i="91"/>
  <c r="BT43" i="91"/>
  <c r="BK43" i="91"/>
  <c r="BJ43" i="91"/>
  <c r="AW43" i="91"/>
  <c r="AV43" i="91"/>
  <c r="AH43" i="91"/>
  <c r="AG43" i="91"/>
  <c r="AB43" i="91"/>
  <c r="X43" i="91"/>
  <c r="S43" i="91"/>
  <c r="R43" i="91"/>
  <c r="BO43" i="91"/>
  <c r="AQ43" i="91"/>
  <c r="DX42" i="91"/>
  <c r="DW42" i="91"/>
  <c r="DJ42" i="91"/>
  <c r="DI42" i="91"/>
  <c r="DD42" i="91"/>
  <c r="CJ42" i="91"/>
  <c r="CI42" i="91"/>
  <c r="BU42" i="91"/>
  <c r="BT42" i="91"/>
  <c r="BK42" i="91"/>
  <c r="BJ42" i="91"/>
  <c r="AW42" i="91"/>
  <c r="AV42" i="91"/>
  <c r="AK42" i="91"/>
  <c r="AH42" i="91"/>
  <c r="AG42" i="91"/>
  <c r="AB42" i="91"/>
  <c r="X42" i="91"/>
  <c r="S42" i="91"/>
  <c r="R42" i="91"/>
  <c r="BO42" i="91"/>
  <c r="AQ42" i="91"/>
  <c r="CN42" i="91"/>
  <c r="DX41" i="91"/>
  <c r="DW41" i="91"/>
  <c r="DJ41" i="91"/>
  <c r="DI41" i="91"/>
  <c r="DD41" i="91"/>
  <c r="CJ41" i="91"/>
  <c r="CI41" i="91"/>
  <c r="BU41" i="91"/>
  <c r="BT41" i="91"/>
  <c r="BK41" i="91"/>
  <c r="BJ41" i="91"/>
  <c r="AW41" i="91"/>
  <c r="AV41" i="91"/>
  <c r="AH41" i="91"/>
  <c r="AG41" i="91"/>
  <c r="X41" i="91"/>
  <c r="AB41" i="91" s="1"/>
  <c r="S41" i="91"/>
  <c r="R41" i="91"/>
  <c r="BO41" i="91"/>
  <c r="BA41" i="91"/>
  <c r="AQ41" i="91"/>
  <c r="DX40" i="91"/>
  <c r="DW40" i="91"/>
  <c r="DJ40" i="91"/>
  <c r="DI40" i="91"/>
  <c r="CN40" i="91"/>
  <c r="CJ40" i="91"/>
  <c r="CI40" i="91"/>
  <c r="BU40" i="91"/>
  <c r="BT40" i="91"/>
  <c r="BK40" i="91"/>
  <c r="BJ40" i="91"/>
  <c r="AW40" i="91"/>
  <c r="AV40" i="91"/>
  <c r="AH40" i="91"/>
  <c r="AG40" i="91"/>
  <c r="X40" i="91"/>
  <c r="AB40" i="91" s="1"/>
  <c r="S40" i="91"/>
  <c r="R40" i="91"/>
  <c r="DX39" i="91"/>
  <c r="DW39" i="91"/>
  <c r="DJ39" i="91"/>
  <c r="DI39" i="91"/>
  <c r="CJ39" i="91"/>
  <c r="CI39" i="91"/>
  <c r="BU39" i="91"/>
  <c r="BT39" i="91"/>
  <c r="BK39" i="91"/>
  <c r="BJ39" i="91"/>
  <c r="AW39" i="91"/>
  <c r="AV39" i="91"/>
  <c r="AH39" i="91"/>
  <c r="AG39" i="91"/>
  <c r="AB39" i="91"/>
  <c r="X39" i="91"/>
  <c r="S39" i="91"/>
  <c r="R39" i="91"/>
  <c r="BO39" i="91"/>
  <c r="DD39" i="91"/>
  <c r="DX38" i="91"/>
  <c r="DW38" i="91"/>
  <c r="DJ38" i="91"/>
  <c r="DI38" i="91"/>
  <c r="CN38" i="91"/>
  <c r="CJ38" i="91"/>
  <c r="CI38" i="91"/>
  <c r="BU38" i="91"/>
  <c r="BT38" i="91"/>
  <c r="BK38" i="91"/>
  <c r="BJ38" i="91"/>
  <c r="AW38" i="91"/>
  <c r="AV38" i="91"/>
  <c r="AH38" i="91"/>
  <c r="AG38" i="91"/>
  <c r="X38" i="91"/>
  <c r="AB38" i="91" s="1"/>
  <c r="S38" i="91"/>
  <c r="R38" i="91"/>
  <c r="BO38" i="91"/>
  <c r="AK38" i="91"/>
  <c r="DX37" i="91"/>
  <c r="DW37" i="91"/>
  <c r="DJ37" i="91"/>
  <c r="DI37" i="91"/>
  <c r="CJ37" i="91"/>
  <c r="CI37" i="91"/>
  <c r="BU37" i="91"/>
  <c r="BT37" i="91"/>
  <c r="BK37" i="91"/>
  <c r="BJ37" i="91"/>
  <c r="AW37" i="91"/>
  <c r="AV37" i="91"/>
  <c r="AQ37" i="91"/>
  <c r="AK37" i="91"/>
  <c r="AH37" i="91"/>
  <c r="AG37" i="91"/>
  <c r="X37" i="91"/>
  <c r="AB37" i="91" s="1"/>
  <c r="S37" i="91"/>
  <c r="R37" i="91"/>
  <c r="BO37" i="91"/>
  <c r="CT37" i="91"/>
  <c r="DX36" i="91"/>
  <c r="DW36" i="91"/>
  <c r="DJ36" i="91"/>
  <c r="DI36" i="91"/>
  <c r="CJ36" i="91"/>
  <c r="CI36" i="91"/>
  <c r="BU36" i="91"/>
  <c r="BT36" i="91"/>
  <c r="BK36" i="91"/>
  <c r="BJ36" i="91"/>
  <c r="AW36" i="91"/>
  <c r="AV36" i="91"/>
  <c r="AK36" i="91"/>
  <c r="AH36" i="91"/>
  <c r="AG36" i="91"/>
  <c r="AB36" i="91"/>
  <c r="X36" i="91"/>
  <c r="S36" i="91"/>
  <c r="R36" i="91"/>
  <c r="CT36" i="91"/>
  <c r="DX35" i="91"/>
  <c r="DW35" i="91"/>
  <c r="DJ35" i="91"/>
  <c r="DI35" i="91"/>
  <c r="DD35" i="91"/>
  <c r="CJ35" i="91"/>
  <c r="CI35" i="91"/>
  <c r="BU35" i="91"/>
  <c r="BT35" i="91"/>
  <c r="BK35" i="91"/>
  <c r="BJ35" i="91"/>
  <c r="BA35" i="91"/>
  <c r="AW35" i="91"/>
  <c r="AV35" i="91"/>
  <c r="AH35" i="91"/>
  <c r="AG35" i="91"/>
  <c r="AB35" i="91"/>
  <c r="X35" i="91"/>
  <c r="S35" i="91"/>
  <c r="R35" i="91"/>
  <c r="BO35" i="91"/>
  <c r="AQ35" i="91"/>
  <c r="DX34" i="91"/>
  <c r="DW34" i="91"/>
  <c r="DJ34" i="91"/>
  <c r="DI34" i="91"/>
  <c r="DD34" i="91"/>
  <c r="CJ34" i="91"/>
  <c r="CI34" i="91"/>
  <c r="BU34" i="91"/>
  <c r="BT34" i="91"/>
  <c r="BK34" i="91"/>
  <c r="BJ34" i="91"/>
  <c r="BA34" i="91"/>
  <c r="AW34" i="91"/>
  <c r="AV34" i="91"/>
  <c r="AK34" i="91"/>
  <c r="AH34" i="91"/>
  <c r="AG34" i="91"/>
  <c r="AB34" i="91"/>
  <c r="X34" i="91"/>
  <c r="S34" i="91"/>
  <c r="R34" i="91"/>
  <c r="BO34" i="91"/>
  <c r="AQ34" i="91"/>
  <c r="CN34" i="91"/>
  <c r="BX34" i="91"/>
  <c r="DX33" i="91"/>
  <c r="DW33" i="91"/>
  <c r="DJ33" i="91"/>
  <c r="DI33" i="91"/>
  <c r="DD33" i="91"/>
  <c r="CJ33" i="91"/>
  <c r="CI33" i="91"/>
  <c r="BU33" i="91"/>
  <c r="BT33" i="91"/>
  <c r="BK33" i="91"/>
  <c r="BJ33" i="91"/>
  <c r="AW33" i="91"/>
  <c r="AV33" i="91"/>
  <c r="AH33" i="91"/>
  <c r="AG33" i="91"/>
  <c r="X33" i="91"/>
  <c r="AB33" i="91" s="1"/>
  <c r="S33" i="91"/>
  <c r="R33" i="91"/>
  <c r="BO33" i="91"/>
  <c r="BA33" i="91"/>
  <c r="AQ33" i="91"/>
  <c r="DX32" i="91"/>
  <c r="DW32" i="91"/>
  <c r="DJ32" i="91"/>
  <c r="DI32" i="91"/>
  <c r="CJ32" i="91"/>
  <c r="CI32" i="91"/>
  <c r="BU32" i="91"/>
  <c r="BT32" i="91"/>
  <c r="BK32" i="91"/>
  <c r="BJ32" i="91"/>
  <c r="AW32" i="91"/>
  <c r="AV32" i="91"/>
  <c r="AQ32" i="91"/>
  <c r="AH32" i="91"/>
  <c r="AG32" i="91"/>
  <c r="X32" i="91"/>
  <c r="AB32" i="91" s="1"/>
  <c r="S32" i="91"/>
  <c r="R32" i="91"/>
  <c r="CT32" i="91"/>
  <c r="AK32" i="91"/>
  <c r="DX31" i="91"/>
  <c r="DW31" i="91"/>
  <c r="DJ31" i="91"/>
  <c r="DI31" i="91"/>
  <c r="CN31" i="91"/>
  <c r="CJ31" i="91"/>
  <c r="CI31" i="91"/>
  <c r="BU31" i="91"/>
  <c r="BT31" i="91"/>
  <c r="BO31" i="91"/>
  <c r="BK31" i="91"/>
  <c r="BJ31" i="91"/>
  <c r="BA31" i="91"/>
  <c r="AW31" i="91"/>
  <c r="AV31" i="91"/>
  <c r="AK31" i="91"/>
  <c r="AH31" i="91"/>
  <c r="AG31" i="91"/>
  <c r="X31" i="91"/>
  <c r="AB31" i="91" s="1"/>
  <c r="S31" i="91"/>
  <c r="R31" i="91"/>
  <c r="DD31" i="91"/>
  <c r="DX30" i="91"/>
  <c r="DW30" i="91"/>
  <c r="DJ30" i="91"/>
  <c r="DI30" i="91"/>
  <c r="DD30" i="91"/>
  <c r="CJ30" i="91"/>
  <c r="CI30" i="91"/>
  <c r="BU30" i="91"/>
  <c r="BT30" i="91"/>
  <c r="BO30" i="91"/>
  <c r="BK30" i="91"/>
  <c r="BJ30" i="91"/>
  <c r="BA30" i="91"/>
  <c r="AW30" i="91"/>
  <c r="AV30" i="91"/>
  <c r="AH30" i="91"/>
  <c r="AG30" i="91"/>
  <c r="AB30" i="91"/>
  <c r="X30" i="91"/>
  <c r="S30" i="91"/>
  <c r="R30" i="91"/>
  <c r="AQ30" i="91"/>
  <c r="BX30" i="91"/>
  <c r="DX29" i="91"/>
  <c r="DW29" i="91"/>
  <c r="DJ29" i="91"/>
  <c r="DI29" i="91"/>
  <c r="DD29" i="91"/>
  <c r="CJ29" i="91"/>
  <c r="CI29" i="91"/>
  <c r="BU29" i="91"/>
  <c r="BT29" i="91"/>
  <c r="BK29" i="91"/>
  <c r="BJ29" i="91"/>
  <c r="AW29" i="91"/>
  <c r="AV29" i="91"/>
  <c r="AH29" i="91"/>
  <c r="AG29" i="91"/>
  <c r="X29" i="91"/>
  <c r="AB29" i="91" s="1"/>
  <c r="S29" i="91"/>
  <c r="R29" i="91"/>
  <c r="BO29" i="91"/>
  <c r="BA29" i="91"/>
  <c r="AQ29" i="91"/>
  <c r="DX28" i="91"/>
  <c r="DW28" i="91"/>
  <c r="DJ28" i="91"/>
  <c r="DI28" i="91"/>
  <c r="CN28" i="91"/>
  <c r="CJ28" i="91"/>
  <c r="CI28" i="91"/>
  <c r="BU28" i="91"/>
  <c r="BT28" i="91"/>
  <c r="BK28" i="91"/>
  <c r="BJ28" i="91"/>
  <c r="AW28" i="91"/>
  <c r="AV28" i="91"/>
  <c r="AH28" i="91"/>
  <c r="AG28" i="91"/>
  <c r="X28" i="91"/>
  <c r="AB28" i="91" s="1"/>
  <c r="S28" i="91"/>
  <c r="R28" i="91"/>
  <c r="BX28" i="91"/>
  <c r="DX27" i="91"/>
  <c r="DW27" i="91"/>
  <c r="DJ27" i="91"/>
  <c r="DI27" i="91"/>
  <c r="CN27" i="91"/>
  <c r="CJ27" i="91"/>
  <c r="CI27" i="91"/>
  <c r="BU27" i="91"/>
  <c r="BT27" i="91"/>
  <c r="BK27" i="91"/>
  <c r="BJ27" i="91"/>
  <c r="AW27" i="91"/>
  <c r="AV27" i="91"/>
  <c r="AQ27" i="91"/>
  <c r="AK27" i="91"/>
  <c r="AH27" i="91"/>
  <c r="AG27" i="91"/>
  <c r="AB27" i="91"/>
  <c r="X27" i="91"/>
  <c r="S27" i="91"/>
  <c r="R27" i="91"/>
  <c r="BO27" i="91"/>
  <c r="BX27" i="91"/>
  <c r="DX26" i="91"/>
  <c r="DW26" i="91"/>
  <c r="DJ26" i="91"/>
  <c r="DI26" i="91"/>
  <c r="DD26" i="91"/>
  <c r="CJ26" i="91"/>
  <c r="CI26" i="91"/>
  <c r="BU26" i="91"/>
  <c r="BT26" i="91"/>
  <c r="BK26" i="91"/>
  <c r="BJ26" i="91"/>
  <c r="BA26" i="91"/>
  <c r="AW26" i="91"/>
  <c r="AV26" i="91"/>
  <c r="AK26" i="91"/>
  <c r="AH26" i="91"/>
  <c r="AG26" i="91"/>
  <c r="AB26" i="91"/>
  <c r="X26" i="91"/>
  <c r="S26" i="91"/>
  <c r="R26" i="91"/>
  <c r="BO26" i="91"/>
  <c r="AQ26" i="91"/>
  <c r="CN26" i="91"/>
  <c r="DX25" i="91"/>
  <c r="DW25" i="91"/>
  <c r="DJ25" i="91"/>
  <c r="DI25" i="91"/>
  <c r="DD25" i="91"/>
  <c r="CJ25" i="91"/>
  <c r="CI25" i="91"/>
  <c r="BU25" i="91"/>
  <c r="BT25" i="91"/>
  <c r="BK25" i="91"/>
  <c r="BJ25" i="91"/>
  <c r="AW25" i="91"/>
  <c r="AV25" i="91"/>
  <c r="AH25" i="91"/>
  <c r="AG25" i="91"/>
  <c r="X25" i="91"/>
  <c r="AB25" i="91" s="1"/>
  <c r="S25" i="91"/>
  <c r="R25" i="91"/>
  <c r="BO25" i="91"/>
  <c r="BA25" i="91"/>
  <c r="AQ25" i="91"/>
  <c r="DX24" i="91"/>
  <c r="DW24" i="91"/>
  <c r="DJ24" i="91"/>
  <c r="DI24" i="91"/>
  <c r="CJ24" i="91"/>
  <c r="CI24" i="91"/>
  <c r="BU24" i="91"/>
  <c r="BT24" i="91"/>
  <c r="BK24" i="91"/>
  <c r="BJ24" i="91"/>
  <c r="AW24" i="91"/>
  <c r="AV24" i="91"/>
  <c r="AH24" i="91"/>
  <c r="AG24" i="91"/>
  <c r="X24" i="91"/>
  <c r="AB24" i="91" s="1"/>
  <c r="S24" i="91"/>
  <c r="R24" i="91"/>
  <c r="BO24" i="91"/>
  <c r="AK24" i="91"/>
  <c r="DX23" i="91"/>
  <c r="DW23" i="91"/>
  <c r="DJ23" i="91"/>
  <c r="DI23" i="91"/>
  <c r="CN23" i="91"/>
  <c r="CJ23" i="91"/>
  <c r="CI23" i="91"/>
  <c r="BU23" i="91"/>
  <c r="BT23" i="91"/>
  <c r="BO23" i="91"/>
  <c r="BK23" i="91"/>
  <c r="BJ23" i="91"/>
  <c r="BA23" i="91"/>
  <c r="AW23" i="91"/>
  <c r="AV23" i="91"/>
  <c r="AK23" i="91"/>
  <c r="AH23" i="91"/>
  <c r="AG23" i="91"/>
  <c r="X23" i="91"/>
  <c r="AB23" i="91" s="1"/>
  <c r="S23" i="91"/>
  <c r="R23" i="91"/>
  <c r="DD23" i="91"/>
  <c r="CT23" i="91"/>
  <c r="BX23" i="91"/>
  <c r="DX22" i="91"/>
  <c r="DW22" i="91"/>
  <c r="DJ22" i="91"/>
  <c r="DI22" i="91"/>
  <c r="CJ22" i="91"/>
  <c r="CI22" i="91"/>
  <c r="BU22" i="91"/>
  <c r="BT22" i="91"/>
  <c r="BO22" i="91"/>
  <c r="BK22" i="91"/>
  <c r="BJ22" i="91"/>
  <c r="BA22" i="91"/>
  <c r="AW22" i="91"/>
  <c r="AV22" i="91"/>
  <c r="AH22" i="91"/>
  <c r="AG22" i="91"/>
  <c r="AB22" i="91"/>
  <c r="X22" i="91"/>
  <c r="S22" i="91"/>
  <c r="R22" i="91"/>
  <c r="DD22" i="91"/>
  <c r="DX21" i="91"/>
  <c r="DW21" i="91"/>
  <c r="DJ21" i="91"/>
  <c r="DI21" i="91"/>
  <c r="DD21" i="91"/>
  <c r="CJ21" i="91"/>
  <c r="CI21" i="91"/>
  <c r="BU21" i="91"/>
  <c r="BT21" i="91"/>
  <c r="BK21" i="91"/>
  <c r="BJ21" i="91"/>
  <c r="AW21" i="91"/>
  <c r="AV21" i="91"/>
  <c r="AH21" i="91"/>
  <c r="AG21" i="91"/>
  <c r="X21" i="91"/>
  <c r="AB21" i="91" s="1"/>
  <c r="S21" i="91"/>
  <c r="R21" i="91"/>
  <c r="BO21" i="91"/>
  <c r="BA21" i="91"/>
  <c r="AQ21" i="91"/>
  <c r="DX20" i="91"/>
  <c r="DW20" i="91"/>
  <c r="DJ20" i="91"/>
  <c r="DI20" i="91"/>
  <c r="CJ20" i="91"/>
  <c r="CI20" i="91"/>
  <c r="BU20" i="91"/>
  <c r="BT20" i="91"/>
  <c r="BK20" i="91"/>
  <c r="BJ20" i="91"/>
  <c r="AW20" i="91"/>
  <c r="AV20" i="91"/>
  <c r="AQ20" i="91"/>
  <c r="AH20" i="91"/>
  <c r="AG20" i="91"/>
  <c r="X20" i="91"/>
  <c r="AB20" i="91" s="1"/>
  <c r="S20" i="91"/>
  <c r="R20" i="91"/>
  <c r="CT20" i="91"/>
  <c r="DX19" i="91"/>
  <c r="DW19" i="91"/>
  <c r="DJ19" i="91"/>
  <c r="DI19" i="91"/>
  <c r="CN19" i="91"/>
  <c r="CJ19" i="91"/>
  <c r="CI19" i="91"/>
  <c r="BU19" i="91"/>
  <c r="BT19" i="91"/>
  <c r="BK19" i="91"/>
  <c r="BJ19" i="91"/>
  <c r="AW19" i="91"/>
  <c r="AV19" i="91"/>
  <c r="AK19" i="91"/>
  <c r="AH19" i="91"/>
  <c r="AG19" i="91"/>
  <c r="X19" i="91"/>
  <c r="AB19" i="91" s="1"/>
  <c r="S19" i="91"/>
  <c r="R19" i="91"/>
  <c r="BO19" i="91"/>
  <c r="CT19" i="91"/>
  <c r="DX18" i="91"/>
  <c r="DW18" i="91"/>
  <c r="DJ18" i="91"/>
  <c r="DI18" i="91"/>
  <c r="DD18" i="91"/>
  <c r="CJ18" i="91"/>
  <c r="CI18" i="91"/>
  <c r="BU18" i="91"/>
  <c r="BT18" i="91"/>
  <c r="BK18" i="91"/>
  <c r="BJ18" i="91"/>
  <c r="BA18" i="91"/>
  <c r="AW18" i="91"/>
  <c r="AV18" i="91"/>
  <c r="AK18" i="91"/>
  <c r="AH18" i="91"/>
  <c r="AG18" i="91"/>
  <c r="AB18" i="91"/>
  <c r="X18" i="91"/>
  <c r="S18" i="91"/>
  <c r="R18" i="91"/>
  <c r="BO18" i="91"/>
  <c r="AQ18" i="91"/>
  <c r="CN18" i="91"/>
  <c r="BX18" i="91"/>
  <c r="DX17" i="91"/>
  <c r="DW17" i="91"/>
  <c r="DJ17" i="91"/>
  <c r="DI17" i="91"/>
  <c r="DD17" i="91"/>
  <c r="CJ17" i="91"/>
  <c r="CI17" i="91"/>
  <c r="BX17" i="91"/>
  <c r="BU17" i="91"/>
  <c r="BT17" i="91"/>
  <c r="BK17" i="91"/>
  <c r="BJ17" i="91"/>
  <c r="AW17" i="91"/>
  <c r="AV17" i="91"/>
  <c r="AH17" i="91"/>
  <c r="AG17" i="91"/>
  <c r="X17" i="91"/>
  <c r="AB17" i="91" s="1"/>
  <c r="S17" i="91"/>
  <c r="R17" i="91"/>
  <c r="BO17" i="91"/>
  <c r="BA17" i="91"/>
  <c r="AQ17" i="91"/>
  <c r="DX16" i="91"/>
  <c r="DW16" i="91"/>
  <c r="DJ16" i="91"/>
  <c r="DI16" i="91"/>
  <c r="CJ16" i="91"/>
  <c r="CI16" i="91"/>
  <c r="BU16" i="91"/>
  <c r="BT16" i="91"/>
  <c r="BK16" i="91"/>
  <c r="BJ16" i="91"/>
  <c r="AW16" i="91"/>
  <c r="AV16" i="91"/>
  <c r="AQ16" i="91"/>
  <c r="AH16" i="91"/>
  <c r="AG16" i="91"/>
  <c r="X16" i="91"/>
  <c r="AB16" i="91" s="1"/>
  <c r="S16" i="91"/>
  <c r="R16" i="91"/>
  <c r="CT16" i="91"/>
  <c r="DX15" i="91"/>
  <c r="DW15" i="91"/>
  <c r="DJ15" i="91"/>
  <c r="DI15" i="91"/>
  <c r="CN15" i="91"/>
  <c r="CJ15" i="91"/>
  <c r="CI15" i="91"/>
  <c r="BU15" i="91"/>
  <c r="BT15" i="91"/>
  <c r="BK15" i="91"/>
  <c r="BJ15" i="91"/>
  <c r="BA15" i="91"/>
  <c r="AW15" i="91"/>
  <c r="AV15" i="91"/>
  <c r="AQ15" i="91"/>
  <c r="AK15" i="91"/>
  <c r="AH15" i="91"/>
  <c r="AG15" i="91"/>
  <c r="X15" i="91"/>
  <c r="AB15" i="91" s="1"/>
  <c r="S15" i="91"/>
  <c r="R15" i="91"/>
  <c r="BO15" i="91"/>
  <c r="DD15" i="91"/>
  <c r="CT15" i="91"/>
  <c r="DX14" i="91"/>
  <c r="DW14" i="91"/>
  <c r="DJ14" i="91"/>
  <c r="DI14" i="91"/>
  <c r="DD14" i="91"/>
  <c r="CJ14" i="91"/>
  <c r="CI14" i="91"/>
  <c r="BU14" i="91"/>
  <c r="BT14" i="91"/>
  <c r="BK14" i="91"/>
  <c r="BJ14" i="91"/>
  <c r="BA14" i="91"/>
  <c r="AW14" i="91"/>
  <c r="AV14" i="91"/>
  <c r="AH14" i="91"/>
  <c r="AG14" i="91"/>
  <c r="AB14" i="91"/>
  <c r="X14" i="91"/>
  <c r="S14" i="91"/>
  <c r="R14" i="91"/>
  <c r="BO14" i="91"/>
  <c r="AQ14" i="91"/>
  <c r="DX13" i="91"/>
  <c r="DW13" i="91"/>
  <c r="DJ13" i="91"/>
  <c r="DI13" i="91"/>
  <c r="DD13" i="91"/>
  <c r="CT13" i="91"/>
  <c r="CJ13" i="91"/>
  <c r="CI13" i="91"/>
  <c r="BX13" i="91"/>
  <c r="BU13" i="91"/>
  <c r="BT13" i="91"/>
  <c r="BK13" i="91"/>
  <c r="BJ13" i="91"/>
  <c r="AW13" i="91"/>
  <c r="AV13" i="91"/>
  <c r="AH13" i="91"/>
  <c r="AG13" i="91"/>
  <c r="X13" i="91"/>
  <c r="AB13" i="91" s="1"/>
  <c r="S13" i="91"/>
  <c r="R13" i="91"/>
  <c r="BO13" i="91"/>
  <c r="BA13" i="91"/>
  <c r="AQ13" i="91"/>
  <c r="DX12" i="91"/>
  <c r="DW12" i="91"/>
  <c r="DJ12" i="91"/>
  <c r="DI12" i="91"/>
  <c r="CJ12" i="91"/>
  <c r="CI12" i="91"/>
  <c r="BU12" i="91"/>
  <c r="BT12" i="91"/>
  <c r="BK12" i="91"/>
  <c r="BJ12" i="91"/>
  <c r="AW12" i="91"/>
  <c r="AV12" i="91"/>
  <c r="AH12" i="91"/>
  <c r="AG12" i="91"/>
  <c r="AB12" i="91"/>
  <c r="S12" i="91"/>
  <c r="R12" i="91"/>
  <c r="DX11" i="91"/>
  <c r="DW11" i="91"/>
  <c r="DJ11" i="91"/>
  <c r="DI11" i="91"/>
  <c r="CJ11" i="91"/>
  <c r="CI11" i="91"/>
  <c r="BX11" i="91"/>
  <c r="BU11" i="91"/>
  <c r="BT11" i="91"/>
  <c r="BK11" i="91"/>
  <c r="BJ11" i="91"/>
  <c r="AW11" i="91"/>
  <c r="AV11" i="91"/>
  <c r="AH11" i="91"/>
  <c r="AG11" i="91"/>
  <c r="X11" i="91"/>
  <c r="AB11" i="91" s="1"/>
  <c r="S11" i="91"/>
  <c r="R11" i="91"/>
  <c r="BO11" i="91"/>
  <c r="BA11" i="91"/>
  <c r="DX10" i="91"/>
  <c r="DW10" i="91"/>
  <c r="DJ10" i="91"/>
  <c r="DI10" i="91"/>
  <c r="CT10" i="91"/>
  <c r="CN10" i="91"/>
  <c r="CJ10" i="91"/>
  <c r="CI10" i="91"/>
  <c r="BU10" i="91"/>
  <c r="BT10" i="91"/>
  <c r="BO10" i="91"/>
  <c r="BK10" i="91"/>
  <c r="BJ10" i="91"/>
  <c r="AW10" i="91"/>
  <c r="AV10" i="91"/>
  <c r="AQ10" i="91"/>
  <c r="AH10" i="91"/>
  <c r="AG10" i="91"/>
  <c r="AB10" i="91"/>
  <c r="S10" i="91"/>
  <c r="R10" i="91"/>
  <c r="AK10" i="91"/>
  <c r="DX9" i="91"/>
  <c r="DW9" i="91"/>
  <c r="DJ9" i="91"/>
  <c r="DI9" i="91"/>
  <c r="CT9" i="91"/>
  <c r="CJ9" i="91"/>
  <c r="CI9" i="91"/>
  <c r="BX9" i="91"/>
  <c r="BU9" i="91"/>
  <c r="BT9" i="91"/>
  <c r="BO9" i="91"/>
  <c r="BK9" i="91"/>
  <c r="BJ9" i="91"/>
  <c r="AW9" i="91"/>
  <c r="AV9" i="91"/>
  <c r="AQ9" i="91"/>
  <c r="AH9" i="91"/>
  <c r="AG9" i="91"/>
  <c r="X9" i="91"/>
  <c r="AB9" i="91" s="1"/>
  <c r="S9" i="91"/>
  <c r="R9" i="91"/>
  <c r="BA9" i="91"/>
  <c r="DX8" i="91"/>
  <c r="DW8" i="91"/>
  <c r="DJ8" i="91"/>
  <c r="DI8" i="91"/>
  <c r="CJ8" i="91"/>
  <c r="CI8" i="91"/>
  <c r="BU8" i="91"/>
  <c r="BT8" i="91"/>
  <c r="BK8" i="91"/>
  <c r="BJ8" i="91"/>
  <c r="AW8" i="91"/>
  <c r="AV8" i="91"/>
  <c r="AH8" i="91"/>
  <c r="AG8" i="91"/>
  <c r="S8" i="91"/>
  <c r="R8" i="91"/>
  <c r="CT8" i="91"/>
  <c r="C46" i="90"/>
  <c r="C7" i="90" a="1"/>
  <c r="C7" i="90" s="1"/>
  <c r="E7" i="90"/>
  <c r="F7" i="90"/>
  <c r="I7" i="90"/>
  <c r="J7" i="90"/>
  <c r="M7" i="90"/>
  <c r="N7" i="90"/>
  <c r="Q7" i="90"/>
  <c r="R7" i="90"/>
  <c r="U7" i="90"/>
  <c r="V7" i="90"/>
  <c r="Y7" i="90"/>
  <c r="Z7" i="90"/>
  <c r="AC7" i="90"/>
  <c r="AD7" i="90"/>
  <c r="AG7" i="90"/>
  <c r="AH7" i="90"/>
  <c r="AK7" i="90"/>
  <c r="AL7" i="90"/>
  <c r="AO7" i="90"/>
  <c r="C8" i="90"/>
  <c r="F8" i="90"/>
  <c r="G8" i="90"/>
  <c r="J8" i="90"/>
  <c r="K8" i="90"/>
  <c r="N8" i="90"/>
  <c r="O8" i="90"/>
  <c r="R8" i="90"/>
  <c r="S8" i="90"/>
  <c r="V8" i="90"/>
  <c r="W8" i="90"/>
  <c r="Z8" i="90"/>
  <c r="AA8" i="90"/>
  <c r="AD8" i="90"/>
  <c r="AE8" i="90"/>
  <c r="AH8" i="90"/>
  <c r="AI8" i="90"/>
  <c r="AL8" i="90"/>
  <c r="AM8" i="90"/>
  <c r="C9" i="90"/>
  <c r="D9" i="90"/>
  <c r="G9" i="90"/>
  <c r="H9" i="90"/>
  <c r="K9" i="90"/>
  <c r="L9" i="90"/>
  <c r="O9" i="90"/>
  <c r="P9" i="90"/>
  <c r="S9" i="90"/>
  <c r="T9" i="90"/>
  <c r="W9" i="90"/>
  <c r="X9" i="90"/>
  <c r="AA9" i="90"/>
  <c r="AB9" i="90"/>
  <c r="AE9" i="90"/>
  <c r="AF9" i="90"/>
  <c r="AI9" i="90"/>
  <c r="AJ9" i="90"/>
  <c r="AM9" i="90"/>
  <c r="AN9" i="90"/>
  <c r="D10" i="90"/>
  <c r="E10" i="90"/>
  <c r="H10" i="90"/>
  <c r="I10" i="90"/>
  <c r="L10" i="90"/>
  <c r="M10" i="90"/>
  <c r="P10" i="90"/>
  <c r="Q10" i="90"/>
  <c r="T10" i="90"/>
  <c r="U10" i="90"/>
  <c r="X10" i="90"/>
  <c r="Y10" i="90"/>
  <c r="AB10" i="90"/>
  <c r="AC10" i="90"/>
  <c r="AF10" i="90"/>
  <c r="AG10" i="90"/>
  <c r="AJ10" i="90"/>
  <c r="AK10" i="90"/>
  <c r="AN10" i="90"/>
  <c r="AO10" i="90"/>
  <c r="E11" i="90"/>
  <c r="F11" i="90"/>
  <c r="I11" i="90"/>
  <c r="J11" i="90"/>
  <c r="M11" i="90"/>
  <c r="N11" i="90"/>
  <c r="Q11" i="90"/>
  <c r="R11" i="90"/>
  <c r="U11" i="90"/>
  <c r="V11" i="90"/>
  <c r="Y11" i="90"/>
  <c r="Z11" i="90"/>
  <c r="AC11" i="90"/>
  <c r="AD11" i="90"/>
  <c r="AG11" i="90"/>
  <c r="AH11" i="90"/>
  <c r="AK11" i="90"/>
  <c r="AL11" i="90"/>
  <c r="AO11" i="90"/>
  <c r="C12" i="90"/>
  <c r="F12" i="90"/>
  <c r="G12" i="90"/>
  <c r="J12" i="90"/>
  <c r="K12" i="90"/>
  <c r="N12" i="90"/>
  <c r="O12" i="90"/>
  <c r="R12" i="90"/>
  <c r="S12" i="90"/>
  <c r="V12" i="90"/>
  <c r="W12" i="90"/>
  <c r="Z12" i="90"/>
  <c r="AA12" i="90"/>
  <c r="AD12" i="90"/>
  <c r="AE12" i="90"/>
  <c r="AH12" i="90"/>
  <c r="AI12" i="90"/>
  <c r="AL12" i="90"/>
  <c r="AM12" i="90"/>
  <c r="C13" i="90"/>
  <c r="D13" i="90"/>
  <c r="G13" i="90"/>
  <c r="H13" i="90"/>
  <c r="K13" i="90"/>
  <c r="L13" i="90"/>
  <c r="O13" i="90"/>
  <c r="P13" i="90"/>
  <c r="S13" i="90"/>
  <c r="T13" i="90"/>
  <c r="W13" i="90"/>
  <c r="X13" i="90"/>
  <c r="AA13" i="90"/>
  <c r="AB13" i="90"/>
  <c r="AE13" i="90"/>
  <c r="AF13" i="90"/>
  <c r="AI13" i="90"/>
  <c r="AJ13" i="90"/>
  <c r="AM13" i="90"/>
  <c r="AN13" i="90"/>
  <c r="D14" i="90"/>
  <c r="E14" i="90"/>
  <c r="H14" i="90"/>
  <c r="I14" i="90"/>
  <c r="L14" i="90"/>
  <c r="M14" i="90"/>
  <c r="P14" i="90"/>
  <c r="Q14" i="90"/>
  <c r="T14" i="90"/>
  <c r="U14" i="90"/>
  <c r="X14" i="90"/>
  <c r="Y14" i="90"/>
  <c r="AB14" i="90"/>
  <c r="AC14" i="90"/>
  <c r="AF14" i="90"/>
  <c r="AG14" i="90"/>
  <c r="AJ14" i="90"/>
  <c r="AK14" i="90"/>
  <c r="AN14" i="90"/>
  <c r="AO14" i="90"/>
  <c r="E15" i="90"/>
  <c r="F15" i="90"/>
  <c r="I15" i="90"/>
  <c r="J15" i="90"/>
  <c r="M15" i="90"/>
  <c r="N15" i="90"/>
  <c r="Q15" i="90"/>
  <c r="R15" i="90"/>
  <c r="U15" i="90"/>
  <c r="V15" i="90"/>
  <c r="Y15" i="90"/>
  <c r="Z15" i="90"/>
  <c r="AC15" i="90"/>
  <c r="AD15" i="90"/>
  <c r="AE15" i="90"/>
  <c r="AF15" i="90"/>
  <c r="AG15" i="90"/>
  <c r="AH15" i="90"/>
  <c r="AI15" i="90"/>
  <c r="AJ15" i="90"/>
  <c r="AK15" i="90"/>
  <c r="AL15" i="90"/>
  <c r="AM15" i="90"/>
  <c r="AN15" i="90"/>
  <c r="AO15" i="90"/>
  <c r="C16" i="90"/>
  <c r="D16" i="90"/>
  <c r="E16" i="90"/>
  <c r="F16" i="90"/>
  <c r="G16" i="90"/>
  <c r="H16" i="90"/>
  <c r="I16" i="90"/>
  <c r="J16" i="90"/>
  <c r="K16" i="90"/>
  <c r="L16" i="90"/>
  <c r="M16" i="90"/>
  <c r="N16" i="90"/>
  <c r="O16" i="90"/>
  <c r="P16" i="90"/>
  <c r="Q16" i="90"/>
  <c r="R16" i="90"/>
  <c r="S16" i="90"/>
  <c r="T16" i="90"/>
  <c r="U16" i="90"/>
  <c r="V16" i="90"/>
  <c r="W16" i="90"/>
  <c r="X16" i="90"/>
  <c r="Y16" i="90"/>
  <c r="Z16" i="90"/>
  <c r="AA16" i="90"/>
  <c r="AB16" i="90"/>
  <c r="AC16" i="90"/>
  <c r="AD16" i="90"/>
  <c r="AE16" i="90"/>
  <c r="AF16" i="90"/>
  <c r="AG16" i="90"/>
  <c r="AH16" i="90"/>
  <c r="AI16" i="90"/>
  <c r="AJ16" i="90"/>
  <c r="AK16" i="90"/>
  <c r="AL16" i="90"/>
  <c r="AM16" i="90"/>
  <c r="AN16" i="90"/>
  <c r="AO16" i="90"/>
  <c r="C17" i="90"/>
  <c r="D17" i="90"/>
  <c r="E17" i="90"/>
  <c r="F17" i="90"/>
  <c r="G17" i="90"/>
  <c r="H17" i="90"/>
  <c r="I17" i="90"/>
  <c r="J17" i="90"/>
  <c r="K17" i="90"/>
  <c r="L17" i="90"/>
  <c r="M17" i="90"/>
  <c r="N17" i="90"/>
  <c r="O17" i="90"/>
  <c r="P17" i="90"/>
  <c r="Q17" i="90"/>
  <c r="R17" i="90"/>
  <c r="S17" i="90"/>
  <c r="T17" i="90"/>
  <c r="U17" i="90"/>
  <c r="V17" i="90"/>
  <c r="W17" i="90"/>
  <c r="X17" i="90"/>
  <c r="Y17" i="90"/>
  <c r="Z17" i="90"/>
  <c r="AA17" i="90"/>
  <c r="AB17" i="90"/>
  <c r="AC17" i="90"/>
  <c r="AD17" i="90"/>
  <c r="AE17" i="90"/>
  <c r="AF17" i="90"/>
  <c r="AG17" i="90"/>
  <c r="AH17" i="90"/>
  <c r="AI17" i="90"/>
  <c r="AJ17" i="90"/>
  <c r="AK17" i="90"/>
  <c r="AL17" i="90"/>
  <c r="AM17" i="90"/>
  <c r="AN17" i="90"/>
  <c r="AO17" i="90"/>
  <c r="C18" i="90"/>
  <c r="D18" i="90"/>
  <c r="E18" i="90"/>
  <c r="F18" i="90"/>
  <c r="G18" i="90"/>
  <c r="H18" i="90"/>
  <c r="I18" i="90"/>
  <c r="J18" i="90"/>
  <c r="K18" i="90"/>
  <c r="L18" i="90"/>
  <c r="M18" i="90"/>
  <c r="N18" i="90"/>
  <c r="O18" i="90"/>
  <c r="P18" i="90"/>
  <c r="Q18" i="90"/>
  <c r="R18" i="90"/>
  <c r="S18" i="90"/>
  <c r="T18" i="90"/>
  <c r="U18" i="90"/>
  <c r="V18" i="90"/>
  <c r="W18" i="90"/>
  <c r="X18" i="90"/>
  <c r="Y18" i="90"/>
  <c r="Z18" i="90"/>
  <c r="AA18" i="90"/>
  <c r="AB18" i="90"/>
  <c r="AC18" i="90"/>
  <c r="AD18" i="90"/>
  <c r="AE18" i="90"/>
  <c r="AF18" i="90"/>
  <c r="AG18" i="90"/>
  <c r="AH18" i="90"/>
  <c r="AI18" i="90"/>
  <c r="AJ18" i="90"/>
  <c r="AK18" i="90"/>
  <c r="AL18" i="90"/>
  <c r="AM18" i="90"/>
  <c r="AN18" i="90"/>
  <c r="AO18" i="90"/>
  <c r="C19" i="90"/>
  <c r="D19" i="90"/>
  <c r="E19" i="90"/>
  <c r="F19" i="90"/>
  <c r="G19" i="90"/>
  <c r="H19" i="90"/>
  <c r="I19" i="90"/>
  <c r="J19" i="90"/>
  <c r="K19" i="90"/>
  <c r="L19" i="90"/>
  <c r="M19" i="90"/>
  <c r="N19" i="90"/>
  <c r="O19" i="90"/>
  <c r="P19" i="90"/>
  <c r="Q19" i="90"/>
  <c r="R19" i="90"/>
  <c r="S19" i="90"/>
  <c r="T19" i="90"/>
  <c r="U19" i="90"/>
  <c r="V19" i="90"/>
  <c r="W19" i="90"/>
  <c r="X19" i="90"/>
  <c r="Y19" i="90"/>
  <c r="Z19" i="90"/>
  <c r="AA19" i="90"/>
  <c r="AB19" i="90"/>
  <c r="AC19" i="90"/>
  <c r="AD19" i="90"/>
  <c r="AE19" i="90"/>
  <c r="AF19" i="90"/>
  <c r="AG19" i="90"/>
  <c r="AH19" i="90"/>
  <c r="AI19" i="90"/>
  <c r="AJ19" i="90"/>
  <c r="AK19" i="90"/>
  <c r="AL19" i="90"/>
  <c r="AM19" i="90"/>
  <c r="AN19" i="90"/>
  <c r="AO19" i="90"/>
  <c r="C20" i="90"/>
  <c r="D20" i="90"/>
  <c r="E20" i="90"/>
  <c r="F20" i="90"/>
  <c r="G20" i="90"/>
  <c r="H20" i="90"/>
  <c r="I20" i="90"/>
  <c r="J20" i="90"/>
  <c r="K20" i="90"/>
  <c r="L20" i="90"/>
  <c r="M20" i="90"/>
  <c r="N20" i="90"/>
  <c r="O20" i="90"/>
  <c r="P20" i="90"/>
  <c r="Q20" i="90"/>
  <c r="R20" i="90"/>
  <c r="S20" i="90"/>
  <c r="T20" i="90"/>
  <c r="U20" i="90"/>
  <c r="V20" i="90"/>
  <c r="W20" i="90"/>
  <c r="X20" i="90"/>
  <c r="Y20" i="90"/>
  <c r="Z20" i="90"/>
  <c r="AA20" i="90"/>
  <c r="AB20" i="90"/>
  <c r="AC20" i="90"/>
  <c r="AD20" i="90"/>
  <c r="AE20" i="90"/>
  <c r="AF20" i="90"/>
  <c r="AG20" i="90"/>
  <c r="AH20" i="90"/>
  <c r="AI20" i="90"/>
  <c r="AJ20" i="90"/>
  <c r="AK20" i="90"/>
  <c r="AL20" i="90"/>
  <c r="AM20" i="90"/>
  <c r="AN20" i="90"/>
  <c r="AO20" i="90"/>
  <c r="C21" i="90"/>
  <c r="D21" i="90"/>
  <c r="E21" i="90"/>
  <c r="F21" i="90"/>
  <c r="G21" i="90"/>
  <c r="H21" i="90"/>
  <c r="I21" i="90"/>
  <c r="J21" i="90"/>
  <c r="K21" i="90"/>
  <c r="L21" i="90"/>
  <c r="M21" i="90"/>
  <c r="N21" i="90"/>
  <c r="O21" i="90"/>
  <c r="P21" i="90"/>
  <c r="Q21" i="90"/>
  <c r="R21" i="90"/>
  <c r="S21" i="90"/>
  <c r="T21" i="90"/>
  <c r="U21" i="90"/>
  <c r="V21" i="90"/>
  <c r="W21" i="90"/>
  <c r="X21" i="90"/>
  <c r="Y21" i="90"/>
  <c r="Z21" i="90"/>
  <c r="AA21" i="90"/>
  <c r="AB21" i="90"/>
  <c r="AC21" i="90"/>
  <c r="AD21" i="90"/>
  <c r="AE21" i="90"/>
  <c r="AF21" i="90"/>
  <c r="AG21" i="90"/>
  <c r="AH21" i="90"/>
  <c r="AI21" i="90"/>
  <c r="AJ21" i="90"/>
  <c r="AK21" i="90"/>
  <c r="AL21" i="90"/>
  <c r="AM21" i="90"/>
  <c r="AN21" i="90"/>
  <c r="AO21" i="90"/>
  <c r="C22" i="90"/>
  <c r="D22" i="90"/>
  <c r="E22" i="90"/>
  <c r="F22" i="90"/>
  <c r="G22" i="90"/>
  <c r="H22" i="90"/>
  <c r="I22" i="90"/>
  <c r="J22" i="90"/>
  <c r="K22" i="90"/>
  <c r="L22" i="90"/>
  <c r="M22" i="90"/>
  <c r="N22" i="90"/>
  <c r="O22" i="90"/>
  <c r="P22" i="90"/>
  <c r="Q22" i="90"/>
  <c r="R22" i="90"/>
  <c r="S22" i="90"/>
  <c r="T22" i="90"/>
  <c r="U22" i="90"/>
  <c r="V22" i="90"/>
  <c r="W22" i="90"/>
  <c r="X22" i="90"/>
  <c r="Y22" i="90"/>
  <c r="Z22" i="90"/>
  <c r="AA22" i="90"/>
  <c r="AB22" i="90"/>
  <c r="AC22" i="90"/>
  <c r="AD22" i="90"/>
  <c r="AE22" i="90"/>
  <c r="AF22" i="90"/>
  <c r="AG22" i="90"/>
  <c r="AH22" i="90"/>
  <c r="AI22" i="90"/>
  <c r="AJ22" i="90"/>
  <c r="AK22" i="90"/>
  <c r="AL22" i="90"/>
  <c r="AM22" i="90"/>
  <c r="AN22" i="90"/>
  <c r="AO22" i="90"/>
  <c r="C23" i="90"/>
  <c r="D23" i="90"/>
  <c r="E23" i="90"/>
  <c r="F23" i="90"/>
  <c r="G23" i="90"/>
  <c r="H23" i="90"/>
  <c r="I23" i="90"/>
  <c r="J23" i="90"/>
  <c r="K23" i="90"/>
  <c r="L23" i="90"/>
  <c r="M23" i="90"/>
  <c r="N23" i="90"/>
  <c r="O23" i="90"/>
  <c r="P23" i="90"/>
  <c r="Q23" i="90"/>
  <c r="R23" i="90"/>
  <c r="S23" i="90"/>
  <c r="T23" i="90"/>
  <c r="U23" i="90"/>
  <c r="V23" i="90"/>
  <c r="W23" i="90"/>
  <c r="X23" i="90"/>
  <c r="Y23" i="90"/>
  <c r="Z23" i="90"/>
  <c r="AA23" i="90"/>
  <c r="AB23" i="90"/>
  <c r="AC23" i="90"/>
  <c r="AD23" i="90"/>
  <c r="AE23" i="90"/>
  <c r="AF23" i="90"/>
  <c r="AG23" i="90"/>
  <c r="AH23" i="90"/>
  <c r="AI23" i="90"/>
  <c r="AJ23" i="90"/>
  <c r="AK23" i="90"/>
  <c r="AL23" i="90"/>
  <c r="AM23" i="90"/>
  <c r="AN23" i="90"/>
  <c r="AO23" i="90"/>
  <c r="C24" i="90"/>
  <c r="D24" i="90"/>
  <c r="E24" i="90"/>
  <c r="F24" i="90"/>
  <c r="G24" i="90"/>
  <c r="H24" i="90"/>
  <c r="I24" i="90"/>
  <c r="J24" i="90"/>
  <c r="K24" i="90"/>
  <c r="L24" i="90"/>
  <c r="M24" i="90"/>
  <c r="N24" i="90"/>
  <c r="O24" i="90"/>
  <c r="P24" i="90"/>
  <c r="Q24" i="90"/>
  <c r="R24" i="90"/>
  <c r="S24" i="90"/>
  <c r="T24" i="90"/>
  <c r="U24" i="90"/>
  <c r="V24" i="90"/>
  <c r="W24" i="90"/>
  <c r="X24" i="90"/>
  <c r="Y24" i="90"/>
  <c r="Z24" i="90"/>
  <c r="AA24" i="90"/>
  <c r="AB24" i="90"/>
  <c r="AC24" i="90"/>
  <c r="AD24" i="90"/>
  <c r="AE24" i="90"/>
  <c r="AF24" i="90"/>
  <c r="AG24" i="90"/>
  <c r="AH24" i="90"/>
  <c r="AI24" i="90"/>
  <c r="AJ24" i="90"/>
  <c r="AK24" i="90"/>
  <c r="AL24" i="90"/>
  <c r="AM24" i="90"/>
  <c r="AN24" i="90"/>
  <c r="AO24" i="90"/>
  <c r="C25" i="90"/>
  <c r="D25" i="90"/>
  <c r="E25" i="90"/>
  <c r="F25" i="90"/>
  <c r="G25" i="90"/>
  <c r="H25" i="90"/>
  <c r="I25" i="90"/>
  <c r="J25" i="90"/>
  <c r="K25" i="90"/>
  <c r="L25" i="90"/>
  <c r="M25" i="90"/>
  <c r="N25" i="90"/>
  <c r="O25" i="90"/>
  <c r="P25" i="90"/>
  <c r="Q25" i="90"/>
  <c r="R25" i="90"/>
  <c r="S25" i="90"/>
  <c r="T25" i="90"/>
  <c r="U25" i="90"/>
  <c r="V25" i="90"/>
  <c r="W25" i="90"/>
  <c r="X25" i="90"/>
  <c r="Y25" i="90"/>
  <c r="Z25" i="90"/>
  <c r="AA25" i="90"/>
  <c r="AB25" i="90"/>
  <c r="AC25" i="90"/>
  <c r="AD25" i="90"/>
  <c r="AE25" i="90"/>
  <c r="AF25" i="90"/>
  <c r="AG25" i="90"/>
  <c r="AH25" i="90"/>
  <c r="AI25" i="90"/>
  <c r="AJ25" i="90"/>
  <c r="AK25" i="90"/>
  <c r="AL25" i="90"/>
  <c r="AM25" i="90"/>
  <c r="AN25" i="90"/>
  <c r="AO25" i="90"/>
  <c r="C26" i="90"/>
  <c r="D26" i="90"/>
  <c r="E26" i="90"/>
  <c r="F26" i="90"/>
  <c r="G26" i="90"/>
  <c r="H26" i="90"/>
  <c r="I26" i="90"/>
  <c r="J26" i="90"/>
  <c r="K26" i="90"/>
  <c r="L26" i="90"/>
  <c r="M26" i="90"/>
  <c r="N26" i="90"/>
  <c r="O26" i="90"/>
  <c r="P26" i="90"/>
  <c r="Q26" i="90"/>
  <c r="R26" i="90"/>
  <c r="S26" i="90"/>
  <c r="T26" i="90"/>
  <c r="U26" i="90"/>
  <c r="V26" i="90"/>
  <c r="W26" i="90"/>
  <c r="X26" i="90"/>
  <c r="Y26" i="90"/>
  <c r="Z26" i="90"/>
  <c r="AA26" i="90"/>
  <c r="AB26" i="90"/>
  <c r="AC26" i="90"/>
  <c r="AD26" i="90"/>
  <c r="AE26" i="90"/>
  <c r="AF26" i="90"/>
  <c r="AG26" i="90"/>
  <c r="AH26" i="90"/>
  <c r="AI26" i="90"/>
  <c r="AJ26" i="90"/>
  <c r="AK26" i="90"/>
  <c r="AL26" i="90"/>
  <c r="AM26" i="90"/>
  <c r="AN26" i="90"/>
  <c r="AO26" i="90"/>
  <c r="C27" i="90"/>
  <c r="D27" i="90"/>
  <c r="E27" i="90"/>
  <c r="F27" i="90"/>
  <c r="G27" i="90"/>
  <c r="H27" i="90"/>
  <c r="I27" i="90"/>
  <c r="J27" i="90"/>
  <c r="K27" i="90"/>
  <c r="L27" i="90"/>
  <c r="M27" i="90"/>
  <c r="N27" i="90"/>
  <c r="O27" i="90"/>
  <c r="P27" i="90"/>
  <c r="Q27" i="90"/>
  <c r="R27" i="90"/>
  <c r="S27" i="90"/>
  <c r="T27" i="90"/>
  <c r="U27" i="90"/>
  <c r="V27" i="90"/>
  <c r="W27" i="90"/>
  <c r="X27" i="90"/>
  <c r="Y27" i="90"/>
  <c r="Z27" i="90"/>
  <c r="AA27" i="90"/>
  <c r="AB27" i="90"/>
  <c r="AC27" i="90"/>
  <c r="AD27" i="90"/>
  <c r="AE27" i="90"/>
  <c r="AF27" i="90"/>
  <c r="AG27" i="90"/>
  <c r="AH27" i="90"/>
  <c r="AI27" i="90"/>
  <c r="AJ27" i="90"/>
  <c r="AK27" i="90"/>
  <c r="AL27" i="90"/>
  <c r="AM27" i="90"/>
  <c r="AN27" i="90"/>
  <c r="AO27" i="90"/>
  <c r="C28" i="90"/>
  <c r="D28" i="90"/>
  <c r="E28" i="90"/>
  <c r="F28" i="90"/>
  <c r="G28" i="90"/>
  <c r="H28" i="90"/>
  <c r="I28" i="90"/>
  <c r="J28" i="90"/>
  <c r="K28" i="90"/>
  <c r="L28" i="90"/>
  <c r="M28" i="90"/>
  <c r="N28" i="90"/>
  <c r="O28" i="90"/>
  <c r="P28" i="90"/>
  <c r="Q28" i="90"/>
  <c r="R28" i="90"/>
  <c r="S28" i="90"/>
  <c r="T28" i="90"/>
  <c r="U28" i="90"/>
  <c r="V28" i="90"/>
  <c r="W28" i="90"/>
  <c r="X28" i="90"/>
  <c r="Y28" i="90"/>
  <c r="Z28" i="90"/>
  <c r="AA28" i="90"/>
  <c r="AB28" i="90"/>
  <c r="AC28" i="90"/>
  <c r="AD28" i="90"/>
  <c r="AE28" i="90"/>
  <c r="AF28" i="90"/>
  <c r="AG28" i="90"/>
  <c r="AH28" i="90"/>
  <c r="AI28" i="90"/>
  <c r="AJ28" i="90"/>
  <c r="AK28" i="90"/>
  <c r="AL28" i="90"/>
  <c r="AM28" i="90"/>
  <c r="AN28" i="90"/>
  <c r="AO28" i="90"/>
  <c r="C29" i="90"/>
  <c r="D29" i="90"/>
  <c r="E29" i="90"/>
  <c r="F29" i="90"/>
  <c r="G29" i="90"/>
  <c r="H29" i="90"/>
  <c r="I29" i="90"/>
  <c r="J29" i="90"/>
  <c r="K29" i="90"/>
  <c r="L29" i="90"/>
  <c r="M29" i="90"/>
  <c r="N29" i="90"/>
  <c r="O29" i="90"/>
  <c r="P29" i="90"/>
  <c r="Q29" i="90"/>
  <c r="R29" i="90"/>
  <c r="S29" i="90"/>
  <c r="T29" i="90"/>
  <c r="U29" i="90"/>
  <c r="V29" i="90"/>
  <c r="W29" i="90"/>
  <c r="X29" i="90"/>
  <c r="Y29" i="90"/>
  <c r="Z29" i="90"/>
  <c r="AA29" i="90"/>
  <c r="AB29" i="90"/>
  <c r="AC29" i="90"/>
  <c r="AD29" i="90"/>
  <c r="AE29" i="90"/>
  <c r="AF29" i="90"/>
  <c r="AG29" i="90"/>
  <c r="AH29" i="90"/>
  <c r="AI29" i="90"/>
  <c r="AJ29" i="90"/>
  <c r="AK29" i="90"/>
  <c r="AL29" i="90"/>
  <c r="AM29" i="90"/>
  <c r="AN29" i="90"/>
  <c r="AO29" i="90"/>
  <c r="C30" i="90"/>
  <c r="D30" i="90"/>
  <c r="E30" i="90"/>
  <c r="F30" i="90"/>
  <c r="G30" i="90"/>
  <c r="H30" i="90"/>
  <c r="I30" i="90"/>
  <c r="J30" i="90"/>
  <c r="K30" i="90"/>
  <c r="L30" i="90"/>
  <c r="M30" i="90"/>
  <c r="N30" i="90"/>
  <c r="O30" i="90"/>
  <c r="P30" i="90"/>
  <c r="Q30" i="90"/>
  <c r="R30" i="90"/>
  <c r="S30" i="90"/>
  <c r="T30" i="90"/>
  <c r="U30" i="90"/>
  <c r="V30" i="90"/>
  <c r="W30" i="90"/>
  <c r="X30" i="90"/>
  <c r="Y30" i="90"/>
  <c r="Z30" i="90"/>
  <c r="AA30" i="90"/>
  <c r="AB30" i="90"/>
  <c r="AC30" i="90"/>
  <c r="AD30" i="90"/>
  <c r="AE30" i="90"/>
  <c r="AF30" i="90"/>
  <c r="AG30" i="90"/>
  <c r="AH30" i="90"/>
  <c r="AI30" i="90"/>
  <c r="AJ30" i="90"/>
  <c r="AK30" i="90"/>
  <c r="AL30" i="90"/>
  <c r="AM30" i="90"/>
  <c r="AN30" i="90"/>
  <c r="AO30" i="90"/>
  <c r="C31" i="90"/>
  <c r="D31" i="90"/>
  <c r="E31" i="90"/>
  <c r="F31" i="90"/>
  <c r="G31" i="90"/>
  <c r="H31" i="90"/>
  <c r="I31" i="90"/>
  <c r="J31" i="90"/>
  <c r="K31" i="90"/>
  <c r="L31" i="90"/>
  <c r="M31" i="90"/>
  <c r="N31" i="90"/>
  <c r="O31" i="90"/>
  <c r="P31" i="90"/>
  <c r="Q31" i="90"/>
  <c r="R31" i="90"/>
  <c r="S31" i="90"/>
  <c r="T31" i="90"/>
  <c r="U31" i="90"/>
  <c r="V31" i="90"/>
  <c r="W31" i="90"/>
  <c r="X31" i="90"/>
  <c r="Y31" i="90"/>
  <c r="Z31" i="90"/>
  <c r="AA31" i="90"/>
  <c r="AB31" i="90"/>
  <c r="AC31" i="90"/>
  <c r="AD31" i="90"/>
  <c r="AE31" i="90"/>
  <c r="AF31" i="90"/>
  <c r="AG31" i="90"/>
  <c r="AH31" i="90"/>
  <c r="AI31" i="90"/>
  <c r="AJ31" i="90"/>
  <c r="AK31" i="90"/>
  <c r="AL31" i="90"/>
  <c r="AM31" i="90"/>
  <c r="AN31" i="90"/>
  <c r="AO31" i="90"/>
  <c r="C32" i="90"/>
  <c r="D32" i="90"/>
  <c r="E32" i="90"/>
  <c r="F32" i="90"/>
  <c r="G32" i="90"/>
  <c r="H32" i="90"/>
  <c r="I32" i="90"/>
  <c r="J32" i="90"/>
  <c r="K32" i="90"/>
  <c r="L32" i="90"/>
  <c r="M32" i="90"/>
  <c r="N32" i="90"/>
  <c r="O32" i="90"/>
  <c r="P32" i="90"/>
  <c r="Q32" i="90"/>
  <c r="R32" i="90"/>
  <c r="S32" i="90"/>
  <c r="T32" i="90"/>
  <c r="U32" i="90"/>
  <c r="V32" i="90"/>
  <c r="W32" i="90"/>
  <c r="X32" i="90"/>
  <c r="Y32" i="90"/>
  <c r="Z32" i="90"/>
  <c r="AA32" i="90"/>
  <c r="AB32" i="90"/>
  <c r="AC32" i="90"/>
  <c r="AD32" i="90"/>
  <c r="AE32" i="90"/>
  <c r="AF32" i="90"/>
  <c r="AG32" i="90"/>
  <c r="AH32" i="90"/>
  <c r="AI32" i="90"/>
  <c r="AJ32" i="90"/>
  <c r="AK32" i="90"/>
  <c r="AL32" i="90"/>
  <c r="AM32" i="90"/>
  <c r="AN32" i="90"/>
  <c r="AO32" i="90"/>
  <c r="C33" i="90"/>
  <c r="D33" i="90"/>
  <c r="E33" i="90"/>
  <c r="F33" i="90"/>
  <c r="G33" i="90"/>
  <c r="H33" i="90"/>
  <c r="I33" i="90"/>
  <c r="J33" i="90"/>
  <c r="K33" i="90"/>
  <c r="L33" i="90"/>
  <c r="M33" i="90"/>
  <c r="N33" i="90"/>
  <c r="O33" i="90"/>
  <c r="P33" i="90"/>
  <c r="Q33" i="90"/>
  <c r="R33" i="90"/>
  <c r="S33" i="90"/>
  <c r="T33" i="90"/>
  <c r="U33" i="90"/>
  <c r="V33" i="90"/>
  <c r="W33" i="90"/>
  <c r="X33" i="90"/>
  <c r="Y33" i="90"/>
  <c r="Z33" i="90"/>
  <c r="AA33" i="90"/>
  <c r="AB33" i="90"/>
  <c r="AC33" i="90"/>
  <c r="AD33" i="90"/>
  <c r="AE33" i="90"/>
  <c r="AF33" i="90"/>
  <c r="AG33" i="90"/>
  <c r="AH33" i="90"/>
  <c r="AI33" i="90"/>
  <c r="AJ33" i="90"/>
  <c r="AK33" i="90"/>
  <c r="AL33" i="90"/>
  <c r="AM33" i="90"/>
  <c r="AN33" i="90"/>
  <c r="AO33" i="90"/>
  <c r="C34" i="90"/>
  <c r="D34" i="90"/>
  <c r="E34" i="90"/>
  <c r="F34" i="90"/>
  <c r="G34" i="90"/>
  <c r="H34" i="90"/>
  <c r="I34" i="90"/>
  <c r="J34" i="90"/>
  <c r="K34" i="90"/>
  <c r="L34" i="90"/>
  <c r="M34" i="90"/>
  <c r="N34" i="90"/>
  <c r="O34" i="90"/>
  <c r="P34" i="90"/>
  <c r="Q34" i="90"/>
  <c r="R34" i="90"/>
  <c r="S34" i="90"/>
  <c r="T34" i="90"/>
  <c r="U34" i="90"/>
  <c r="V34" i="90"/>
  <c r="W34" i="90"/>
  <c r="X34" i="90"/>
  <c r="Y34" i="90"/>
  <c r="Z34" i="90"/>
  <c r="AA34" i="90"/>
  <c r="AB34" i="90"/>
  <c r="AC34" i="90"/>
  <c r="AD34" i="90"/>
  <c r="AE34" i="90"/>
  <c r="AF34" i="90"/>
  <c r="AG34" i="90"/>
  <c r="AH34" i="90"/>
  <c r="AI34" i="90"/>
  <c r="AJ34" i="90"/>
  <c r="AK34" i="90"/>
  <c r="AL34" i="90"/>
  <c r="AM34" i="90"/>
  <c r="AN34" i="90"/>
  <c r="AO34" i="90"/>
  <c r="C35" i="90"/>
  <c r="D35" i="90"/>
  <c r="E35" i="90"/>
  <c r="F35" i="90"/>
  <c r="G35" i="90"/>
  <c r="H35" i="90"/>
  <c r="I35" i="90"/>
  <c r="J35" i="90"/>
  <c r="K35" i="90"/>
  <c r="L35" i="90"/>
  <c r="M35" i="90"/>
  <c r="N35" i="90"/>
  <c r="O35" i="90"/>
  <c r="P35" i="90"/>
  <c r="Q35" i="90"/>
  <c r="R35" i="90"/>
  <c r="S35" i="90"/>
  <c r="T35" i="90"/>
  <c r="U35" i="90"/>
  <c r="V35" i="90"/>
  <c r="W35" i="90"/>
  <c r="X35" i="90"/>
  <c r="Y35" i="90"/>
  <c r="Z35" i="90"/>
  <c r="AA35" i="90"/>
  <c r="AB35" i="90"/>
  <c r="AC35" i="90"/>
  <c r="AD35" i="90"/>
  <c r="AE35" i="90"/>
  <c r="AF35" i="90"/>
  <c r="AG35" i="90"/>
  <c r="AH35" i="90"/>
  <c r="AI35" i="90"/>
  <c r="AJ35" i="90"/>
  <c r="AK35" i="90"/>
  <c r="AL35" i="90"/>
  <c r="AM35" i="90"/>
  <c r="AN35" i="90"/>
  <c r="AO35" i="90"/>
  <c r="C36" i="90"/>
  <c r="D36" i="90"/>
  <c r="E36" i="90"/>
  <c r="F36" i="90"/>
  <c r="G36" i="90"/>
  <c r="H36" i="90"/>
  <c r="I36" i="90"/>
  <c r="J36" i="90"/>
  <c r="K36" i="90"/>
  <c r="L36" i="90"/>
  <c r="M36" i="90"/>
  <c r="N36" i="90"/>
  <c r="O36" i="90"/>
  <c r="P36" i="90"/>
  <c r="Q36" i="90"/>
  <c r="R36" i="90"/>
  <c r="S36" i="90"/>
  <c r="T36" i="90"/>
  <c r="U36" i="90"/>
  <c r="V36" i="90"/>
  <c r="W36" i="90"/>
  <c r="X36" i="90"/>
  <c r="Y36" i="90"/>
  <c r="Z36" i="90"/>
  <c r="AA36" i="90"/>
  <c r="AB36" i="90"/>
  <c r="AC36" i="90"/>
  <c r="AD36" i="90"/>
  <c r="AE36" i="90"/>
  <c r="AF36" i="90"/>
  <c r="AG36" i="90"/>
  <c r="AH36" i="90"/>
  <c r="AI36" i="90"/>
  <c r="AJ36" i="90"/>
  <c r="AK36" i="90"/>
  <c r="AL36" i="90"/>
  <c r="AM36" i="90"/>
  <c r="AN36" i="90"/>
  <c r="AO36" i="90"/>
  <c r="C37" i="90"/>
  <c r="D37" i="90"/>
  <c r="E37" i="90"/>
  <c r="F37" i="90"/>
  <c r="G37" i="90"/>
  <c r="H37" i="90"/>
  <c r="I37" i="90"/>
  <c r="J37" i="90"/>
  <c r="K37" i="90"/>
  <c r="L37" i="90"/>
  <c r="M37" i="90"/>
  <c r="N37" i="90"/>
  <c r="O37" i="90"/>
  <c r="P37" i="90"/>
  <c r="Q37" i="90"/>
  <c r="R37" i="90"/>
  <c r="S37" i="90"/>
  <c r="T37" i="90"/>
  <c r="U37" i="90"/>
  <c r="V37" i="90"/>
  <c r="W37" i="90"/>
  <c r="X37" i="90"/>
  <c r="Y37" i="90"/>
  <c r="Z37" i="90"/>
  <c r="AA37" i="90"/>
  <c r="AB37" i="90"/>
  <c r="AC37" i="90"/>
  <c r="AD37" i="90"/>
  <c r="AE37" i="90"/>
  <c r="AF37" i="90"/>
  <c r="AG37" i="90"/>
  <c r="AH37" i="90"/>
  <c r="AI37" i="90"/>
  <c r="AJ37" i="90"/>
  <c r="AK37" i="90"/>
  <c r="AL37" i="90"/>
  <c r="AM37" i="90"/>
  <c r="AN37" i="90"/>
  <c r="AO37" i="90"/>
  <c r="C38" i="90"/>
  <c r="D38" i="90"/>
  <c r="E38" i="90"/>
  <c r="F38" i="90"/>
  <c r="G38" i="90"/>
  <c r="H38" i="90"/>
  <c r="I38" i="90"/>
  <c r="J38" i="90"/>
  <c r="K38" i="90"/>
  <c r="L38" i="90"/>
  <c r="M38" i="90"/>
  <c r="N38" i="90"/>
  <c r="O38" i="90"/>
  <c r="P38" i="90"/>
  <c r="Q38" i="90"/>
  <c r="R38" i="90"/>
  <c r="S38" i="90"/>
  <c r="T38" i="90"/>
  <c r="U38" i="90"/>
  <c r="V38" i="90"/>
  <c r="W38" i="90"/>
  <c r="X38" i="90"/>
  <c r="Y38" i="90"/>
  <c r="Z38" i="90"/>
  <c r="AA38" i="90"/>
  <c r="AB38" i="90"/>
  <c r="AC38" i="90"/>
  <c r="AD38" i="90"/>
  <c r="AE38" i="90"/>
  <c r="AF38" i="90"/>
  <c r="AG38" i="90"/>
  <c r="AH38" i="90"/>
  <c r="AI38" i="90"/>
  <c r="AJ38" i="90"/>
  <c r="AK38" i="90"/>
  <c r="AL38" i="90"/>
  <c r="AM38" i="90"/>
  <c r="AN38" i="90"/>
  <c r="AO38" i="90"/>
  <c r="C39" i="90"/>
  <c r="D39" i="90"/>
  <c r="E39" i="90"/>
  <c r="F39" i="90"/>
  <c r="G39" i="90"/>
  <c r="H39" i="90"/>
  <c r="I39" i="90"/>
  <c r="J39" i="90"/>
  <c r="K39" i="90"/>
  <c r="L39" i="90"/>
  <c r="M39" i="90"/>
  <c r="N39" i="90"/>
  <c r="O39" i="90"/>
  <c r="P39" i="90"/>
  <c r="Q39" i="90"/>
  <c r="R39" i="90"/>
  <c r="S39" i="90"/>
  <c r="T39" i="90"/>
  <c r="U39" i="90"/>
  <c r="V39" i="90"/>
  <c r="W39" i="90"/>
  <c r="X39" i="90"/>
  <c r="Y39" i="90"/>
  <c r="Z39" i="90"/>
  <c r="AA39" i="90"/>
  <c r="AB39" i="90"/>
  <c r="AC39" i="90"/>
  <c r="AD39" i="90"/>
  <c r="AE39" i="90"/>
  <c r="AF39" i="90"/>
  <c r="AG39" i="90"/>
  <c r="AH39" i="90"/>
  <c r="AI39" i="90"/>
  <c r="AJ39" i="90"/>
  <c r="AK39" i="90"/>
  <c r="AL39" i="90"/>
  <c r="AM39" i="90"/>
  <c r="AN39" i="90"/>
  <c r="AO39" i="90"/>
  <c r="C40" i="90"/>
  <c r="D40" i="90"/>
  <c r="E40" i="90"/>
  <c r="F40" i="90"/>
  <c r="G40" i="90"/>
  <c r="H40" i="90"/>
  <c r="I40" i="90"/>
  <c r="J40" i="90"/>
  <c r="K40" i="90"/>
  <c r="L40" i="90"/>
  <c r="M40" i="90"/>
  <c r="N40" i="90"/>
  <c r="O40" i="90"/>
  <c r="P40" i="90"/>
  <c r="Q40" i="90"/>
  <c r="R40" i="90"/>
  <c r="S40" i="90"/>
  <c r="T40" i="90"/>
  <c r="U40" i="90"/>
  <c r="V40" i="90"/>
  <c r="W40" i="90"/>
  <c r="X40" i="90"/>
  <c r="Y40" i="90"/>
  <c r="Z40" i="90"/>
  <c r="AA40" i="90"/>
  <c r="AB40" i="90"/>
  <c r="AC40" i="90"/>
  <c r="AD40" i="90"/>
  <c r="AE40" i="90"/>
  <c r="AF40" i="90"/>
  <c r="AG40" i="90"/>
  <c r="AH40" i="90"/>
  <c r="AI40" i="90"/>
  <c r="AJ40" i="90"/>
  <c r="AK40" i="90"/>
  <c r="AL40" i="90"/>
  <c r="AM40" i="90"/>
  <c r="AN40" i="90"/>
  <c r="AO40" i="90"/>
  <c r="C41" i="90"/>
  <c r="D41" i="90"/>
  <c r="E41" i="90"/>
  <c r="F41" i="90"/>
  <c r="G41" i="90"/>
  <c r="H41" i="90"/>
  <c r="I41" i="90"/>
  <c r="J41" i="90"/>
  <c r="K41" i="90"/>
  <c r="L41" i="90"/>
  <c r="M41" i="90"/>
  <c r="N41" i="90"/>
  <c r="O41" i="90"/>
  <c r="P41" i="90"/>
  <c r="Q41" i="90"/>
  <c r="R41" i="90"/>
  <c r="S41" i="90"/>
  <c r="T41" i="90"/>
  <c r="U41" i="90"/>
  <c r="V41" i="90"/>
  <c r="W41" i="90"/>
  <c r="X41" i="90"/>
  <c r="Y41" i="90"/>
  <c r="Z41" i="90"/>
  <c r="AA41" i="90"/>
  <c r="AB41" i="90"/>
  <c r="AC41" i="90"/>
  <c r="AD41" i="90"/>
  <c r="AE41" i="90"/>
  <c r="AF41" i="90"/>
  <c r="AG41" i="90"/>
  <c r="AH41" i="90"/>
  <c r="AI41" i="90"/>
  <c r="AJ41" i="90"/>
  <c r="AK41" i="90"/>
  <c r="AL41" i="90"/>
  <c r="AM41" i="90"/>
  <c r="AN41" i="90"/>
  <c r="AO41" i="90"/>
  <c r="C42" i="90"/>
  <c r="D42" i="90"/>
  <c r="E42" i="90"/>
  <c r="F42" i="90"/>
  <c r="G42" i="90"/>
  <c r="H42" i="90"/>
  <c r="I42" i="90"/>
  <c r="J42" i="90"/>
  <c r="K42" i="90"/>
  <c r="L42" i="90"/>
  <c r="M42" i="90"/>
  <c r="N42" i="90"/>
  <c r="O42" i="90"/>
  <c r="P42" i="90"/>
  <c r="Q42" i="90"/>
  <c r="R42" i="90"/>
  <c r="S42" i="90"/>
  <c r="T42" i="90"/>
  <c r="U42" i="90"/>
  <c r="V42" i="90"/>
  <c r="W42" i="90"/>
  <c r="X42" i="90"/>
  <c r="Y42" i="90"/>
  <c r="Z42" i="90"/>
  <c r="AA42" i="90"/>
  <c r="AB42" i="90"/>
  <c r="AC42" i="90"/>
  <c r="AD42" i="90"/>
  <c r="AE42" i="90"/>
  <c r="AF42" i="90"/>
  <c r="AG42" i="90"/>
  <c r="AH42" i="90"/>
  <c r="AI42" i="90"/>
  <c r="AJ42" i="90"/>
  <c r="AK42" i="90"/>
  <c r="AL42" i="90"/>
  <c r="AM42" i="90"/>
  <c r="AN42" i="90"/>
  <c r="AO42" i="90"/>
  <c r="C43" i="90"/>
  <c r="D43" i="90"/>
  <c r="E43" i="90"/>
  <c r="F43" i="90"/>
  <c r="G43" i="90"/>
  <c r="H43" i="90"/>
  <c r="I43" i="90"/>
  <c r="J43" i="90"/>
  <c r="K43" i="90"/>
  <c r="L43" i="90"/>
  <c r="M43" i="90"/>
  <c r="N43" i="90"/>
  <c r="O43" i="90"/>
  <c r="P43" i="90"/>
  <c r="Q43" i="90"/>
  <c r="R43" i="90"/>
  <c r="S43" i="90"/>
  <c r="T43" i="90"/>
  <c r="U43" i="90"/>
  <c r="V43" i="90"/>
  <c r="W43" i="90"/>
  <c r="X43" i="90"/>
  <c r="Y43" i="90"/>
  <c r="Z43" i="90"/>
  <c r="AA43" i="90"/>
  <c r="AB43" i="90"/>
  <c r="AC43" i="90"/>
  <c r="AD43" i="90"/>
  <c r="AE43" i="90"/>
  <c r="AF43" i="90"/>
  <c r="AG43" i="90"/>
  <c r="AH43" i="90"/>
  <c r="AI43" i="90"/>
  <c r="AJ43" i="90"/>
  <c r="AK43" i="90"/>
  <c r="AL43" i="90"/>
  <c r="AM43" i="90"/>
  <c r="AN43" i="90"/>
  <c r="AO43" i="90"/>
  <c r="C44" i="90"/>
  <c r="D44" i="90"/>
  <c r="E44" i="90"/>
  <c r="F44" i="90"/>
  <c r="G44" i="90"/>
  <c r="H44" i="90"/>
  <c r="I44" i="90"/>
  <c r="J44" i="90"/>
  <c r="K44" i="90"/>
  <c r="L44" i="90"/>
  <c r="M44" i="90"/>
  <c r="N44" i="90"/>
  <c r="O44" i="90"/>
  <c r="P44" i="90"/>
  <c r="Q44" i="90"/>
  <c r="R44" i="90"/>
  <c r="S44" i="90"/>
  <c r="T44" i="90"/>
  <c r="U44" i="90"/>
  <c r="V44" i="90"/>
  <c r="W44" i="90"/>
  <c r="X44" i="90"/>
  <c r="Y44" i="90"/>
  <c r="Z44" i="90"/>
  <c r="AA44" i="90"/>
  <c r="AB44" i="90"/>
  <c r="AC44" i="90"/>
  <c r="AD44" i="90"/>
  <c r="AE44" i="90"/>
  <c r="AF44" i="90"/>
  <c r="AG44" i="90"/>
  <c r="AH44" i="90"/>
  <c r="AI44" i="90"/>
  <c r="AJ44" i="90"/>
  <c r="AK44" i="90"/>
  <c r="AL44" i="90"/>
  <c r="AM44" i="90"/>
  <c r="AN44" i="90"/>
  <c r="AO44" i="90"/>
  <c r="C45" i="90"/>
  <c r="D45" i="90"/>
  <c r="E45" i="90"/>
  <c r="F45" i="90"/>
  <c r="G45" i="90"/>
  <c r="H45" i="90"/>
  <c r="I45" i="90"/>
  <c r="J45" i="90"/>
  <c r="K45" i="90"/>
  <c r="L45" i="90"/>
  <c r="M45" i="90"/>
  <c r="N45" i="90"/>
  <c r="O45" i="90"/>
  <c r="P45" i="90"/>
  <c r="Q45" i="90"/>
  <c r="R45" i="90"/>
  <c r="S45" i="90"/>
  <c r="T45" i="90"/>
  <c r="U45" i="90"/>
  <c r="V45" i="90"/>
  <c r="W45" i="90"/>
  <c r="X45" i="90"/>
  <c r="Y45" i="90"/>
  <c r="Z45" i="90"/>
  <c r="AA45" i="90"/>
  <c r="AB45" i="90"/>
  <c r="AC45" i="90"/>
  <c r="AD45" i="90"/>
  <c r="AE45" i="90"/>
  <c r="AF45" i="90"/>
  <c r="AG45" i="90"/>
  <c r="AH45" i="90"/>
  <c r="AI45" i="90"/>
  <c r="AJ45" i="90"/>
  <c r="AK45" i="90"/>
  <c r="AL45" i="90"/>
  <c r="AM45" i="90"/>
  <c r="AN45" i="90"/>
  <c r="AO45" i="90"/>
  <c r="C8" i="89"/>
  <c r="D8" i="89"/>
  <c r="E8" i="89"/>
  <c r="F8" i="89"/>
  <c r="F46" i="89" s="1"/>
  <c r="G8" i="89"/>
  <c r="H8" i="89"/>
  <c r="I8" i="89"/>
  <c r="J8" i="89"/>
  <c r="J46" i="89" s="1"/>
  <c r="K8" i="89"/>
  <c r="L8" i="89"/>
  <c r="M8" i="89"/>
  <c r="N8" i="89"/>
  <c r="O8" i="89"/>
  <c r="P8" i="89"/>
  <c r="Q8" i="89"/>
  <c r="R8" i="89"/>
  <c r="R46" i="89" s="1"/>
  <c r="S8" i="89"/>
  <c r="T8" i="89"/>
  <c r="U8" i="89"/>
  <c r="V8" i="89"/>
  <c r="V46" i="89" s="1"/>
  <c r="W8" i="89"/>
  <c r="X8" i="89"/>
  <c r="Y8" i="89"/>
  <c r="Z8" i="89"/>
  <c r="Z46" i="89" s="1"/>
  <c r="AA8" i="89"/>
  <c r="AB8" i="89"/>
  <c r="AC8" i="89"/>
  <c r="AD8" i="89"/>
  <c r="AE8" i="89"/>
  <c r="AF8" i="89"/>
  <c r="AG8" i="89"/>
  <c r="AH8" i="89"/>
  <c r="AH46" i="89" s="1"/>
  <c r="AI8" i="89"/>
  <c r="AJ8" i="89"/>
  <c r="AK8" i="89"/>
  <c r="AL8" i="89"/>
  <c r="AL46" i="89" s="1"/>
  <c r="AM8" i="89"/>
  <c r="AN8" i="89"/>
  <c r="AO8" i="89"/>
  <c r="C9" i="89"/>
  <c r="C46" i="89" s="1"/>
  <c r="D9" i="89"/>
  <c r="E9" i="89"/>
  <c r="F9" i="89"/>
  <c r="G9" i="89"/>
  <c r="G46" i="89" s="1"/>
  <c r="H9" i="89"/>
  <c r="I9" i="89"/>
  <c r="J9" i="89"/>
  <c r="K9" i="89"/>
  <c r="L9" i="89"/>
  <c r="M9" i="89"/>
  <c r="N9" i="89"/>
  <c r="O9" i="89"/>
  <c r="P9" i="89"/>
  <c r="Q9" i="89"/>
  <c r="R9" i="89"/>
  <c r="S9" i="89"/>
  <c r="T9" i="89"/>
  <c r="U9" i="89"/>
  <c r="V9" i="89"/>
  <c r="W9" i="89"/>
  <c r="W46" i="89" s="1"/>
  <c r="X9" i="89"/>
  <c r="Y9" i="89"/>
  <c r="Z9" i="89"/>
  <c r="AA9" i="89"/>
  <c r="AB9" i="89"/>
  <c r="AC9" i="89"/>
  <c r="AD9" i="89"/>
  <c r="AE9" i="89"/>
  <c r="AF9" i="89"/>
  <c r="AG9" i="89"/>
  <c r="AH9" i="89"/>
  <c r="AI9" i="89"/>
  <c r="AJ9" i="89"/>
  <c r="AK9" i="89"/>
  <c r="AL9" i="89"/>
  <c r="AM9" i="89"/>
  <c r="AM46" i="89" s="1"/>
  <c r="AN9" i="89"/>
  <c r="AO9" i="89"/>
  <c r="C10" i="89"/>
  <c r="D10" i="89"/>
  <c r="D46" i="89" s="1"/>
  <c r="E10" i="89"/>
  <c r="F10" i="89"/>
  <c r="G10" i="89"/>
  <c r="H10" i="89"/>
  <c r="H46" i="89" s="1"/>
  <c r="I10" i="89"/>
  <c r="J10" i="89"/>
  <c r="K10" i="89"/>
  <c r="L10" i="89"/>
  <c r="M10" i="89"/>
  <c r="N10" i="89"/>
  <c r="O10" i="89"/>
  <c r="P10" i="89"/>
  <c r="P46" i="89" s="1"/>
  <c r="Q10" i="89"/>
  <c r="R10" i="89"/>
  <c r="S10" i="89"/>
  <c r="T10" i="89"/>
  <c r="U10" i="89"/>
  <c r="V10" i="89"/>
  <c r="W10" i="89"/>
  <c r="X10" i="89"/>
  <c r="X46" i="89" s="1"/>
  <c r="Y10" i="89"/>
  <c r="Z10" i="89"/>
  <c r="AA10" i="89"/>
  <c r="AB10" i="89"/>
  <c r="AB46" i="89" s="1"/>
  <c r="AC10" i="89"/>
  <c r="AD10" i="89"/>
  <c r="AE10" i="89"/>
  <c r="AF10" i="89"/>
  <c r="AF46" i="89" s="1"/>
  <c r="AG10" i="89"/>
  <c r="AH10" i="89"/>
  <c r="AI10" i="89"/>
  <c r="AJ10" i="89"/>
  <c r="AJ46" i="89" s="1"/>
  <c r="AK10" i="89"/>
  <c r="AL10" i="89"/>
  <c r="AM10" i="89"/>
  <c r="AN10" i="89"/>
  <c r="AO10" i="89"/>
  <c r="C11" i="89"/>
  <c r="D11" i="89"/>
  <c r="E11" i="89"/>
  <c r="F11" i="89"/>
  <c r="G11" i="89"/>
  <c r="H11" i="89"/>
  <c r="I11" i="89"/>
  <c r="I46" i="89" s="1"/>
  <c r="J11" i="89"/>
  <c r="K11" i="89"/>
  <c r="L11" i="89"/>
  <c r="M11" i="89"/>
  <c r="M46" i="89" s="1"/>
  <c r="N11" i="89"/>
  <c r="O11" i="89"/>
  <c r="P11" i="89"/>
  <c r="Q11" i="89"/>
  <c r="Q46" i="89" s="1"/>
  <c r="R11" i="89"/>
  <c r="S11" i="89"/>
  <c r="T11" i="89"/>
  <c r="U11" i="89"/>
  <c r="U46" i="89" s="1"/>
  <c r="V11" i="89"/>
  <c r="W11" i="89"/>
  <c r="X11" i="89"/>
  <c r="Y11" i="89"/>
  <c r="Z11" i="89"/>
  <c r="AA11" i="89"/>
  <c r="AB11" i="89"/>
  <c r="AC11" i="89"/>
  <c r="AC46" i="89" s="1"/>
  <c r="AD11" i="89"/>
  <c r="AE11" i="89"/>
  <c r="AF11" i="89"/>
  <c r="AG11" i="89"/>
  <c r="AH11" i="89"/>
  <c r="AI11" i="89"/>
  <c r="AJ11" i="89"/>
  <c r="AK11" i="89"/>
  <c r="AK46" i="89" s="1"/>
  <c r="AL11" i="89"/>
  <c r="AM11" i="89"/>
  <c r="AN11" i="89"/>
  <c r="AO11" i="89"/>
  <c r="AO46" i="89" s="1"/>
  <c r="C12" i="89"/>
  <c r="D12" i="89"/>
  <c r="E12" i="89"/>
  <c r="F12" i="89"/>
  <c r="G12" i="89"/>
  <c r="H12" i="89"/>
  <c r="I12" i="89"/>
  <c r="J12" i="89"/>
  <c r="K12" i="89"/>
  <c r="L12" i="89"/>
  <c r="M12" i="89"/>
  <c r="N12" i="89"/>
  <c r="O12" i="89"/>
  <c r="P12" i="89"/>
  <c r="Q12" i="89"/>
  <c r="R12" i="89"/>
  <c r="S12" i="89"/>
  <c r="T12" i="89"/>
  <c r="U12" i="89"/>
  <c r="V12" i="89"/>
  <c r="W12" i="89"/>
  <c r="X12" i="89"/>
  <c r="Y12" i="89"/>
  <c r="Z12" i="89"/>
  <c r="AA12" i="89"/>
  <c r="AB12" i="89"/>
  <c r="AC12" i="89"/>
  <c r="AD12" i="89"/>
  <c r="AE12" i="89"/>
  <c r="AF12" i="89"/>
  <c r="AG12" i="89"/>
  <c r="AH12" i="89"/>
  <c r="AI12" i="89"/>
  <c r="AJ12" i="89"/>
  <c r="AK12" i="89"/>
  <c r="AL12" i="89"/>
  <c r="AM12" i="89"/>
  <c r="AN12" i="89"/>
  <c r="AO12" i="89"/>
  <c r="C13" i="89"/>
  <c r="D13" i="89"/>
  <c r="E13" i="89"/>
  <c r="F13" i="89"/>
  <c r="G13" i="89"/>
  <c r="H13" i="89"/>
  <c r="I13" i="89"/>
  <c r="J13" i="89"/>
  <c r="K13" i="89"/>
  <c r="L13" i="89"/>
  <c r="M13" i="89"/>
  <c r="N13" i="89"/>
  <c r="O13" i="89"/>
  <c r="P13" i="89"/>
  <c r="Q13" i="89"/>
  <c r="R13" i="89"/>
  <c r="S13" i="89"/>
  <c r="T13" i="89"/>
  <c r="U13" i="89"/>
  <c r="V13" i="89"/>
  <c r="W13" i="89"/>
  <c r="X13" i="89"/>
  <c r="Y13" i="89"/>
  <c r="Z13" i="89"/>
  <c r="AA13" i="89"/>
  <c r="AB13" i="89"/>
  <c r="AC13" i="89"/>
  <c r="AD13" i="89"/>
  <c r="AE13" i="89"/>
  <c r="AF13" i="89"/>
  <c r="AG13" i="89"/>
  <c r="AH13" i="89"/>
  <c r="AI13" i="89"/>
  <c r="AJ13" i="89"/>
  <c r="AK13" i="89"/>
  <c r="AL13" i="89"/>
  <c r="AM13" i="89"/>
  <c r="AN13" i="89"/>
  <c r="AO13" i="89"/>
  <c r="C14" i="89"/>
  <c r="D14" i="89"/>
  <c r="E14" i="89"/>
  <c r="F14" i="89"/>
  <c r="G14" i="89"/>
  <c r="H14" i="89"/>
  <c r="I14" i="89"/>
  <c r="J14" i="89"/>
  <c r="K14" i="89"/>
  <c r="L14" i="89"/>
  <c r="M14" i="89"/>
  <c r="N14" i="89"/>
  <c r="O14" i="89"/>
  <c r="P14" i="89"/>
  <c r="Q14" i="89"/>
  <c r="R14" i="89"/>
  <c r="S14" i="89"/>
  <c r="T14" i="89"/>
  <c r="U14" i="89"/>
  <c r="V14" i="89"/>
  <c r="W14" i="89"/>
  <c r="X14" i="89"/>
  <c r="Y14" i="89"/>
  <c r="Z14" i="89"/>
  <c r="AA14" i="89"/>
  <c r="AB14" i="89"/>
  <c r="AC14" i="89"/>
  <c r="AD14" i="89"/>
  <c r="AE14" i="89"/>
  <c r="AF14" i="89"/>
  <c r="AG14" i="89"/>
  <c r="AH14" i="89"/>
  <c r="AI14" i="89"/>
  <c r="AJ14" i="89"/>
  <c r="AK14" i="89"/>
  <c r="AL14" i="89"/>
  <c r="AM14" i="89"/>
  <c r="AN14" i="89"/>
  <c r="AO14" i="89"/>
  <c r="C15" i="89"/>
  <c r="D15" i="89"/>
  <c r="E15" i="89"/>
  <c r="F15" i="89"/>
  <c r="G15" i="89"/>
  <c r="H15" i="89"/>
  <c r="I15" i="89"/>
  <c r="J15" i="89"/>
  <c r="K15" i="89"/>
  <c r="L15" i="89"/>
  <c r="M15" i="89"/>
  <c r="N15" i="89"/>
  <c r="O15" i="89"/>
  <c r="P15" i="89"/>
  <c r="Q15" i="89"/>
  <c r="R15" i="89"/>
  <c r="S15" i="89"/>
  <c r="T15" i="89"/>
  <c r="U15" i="89"/>
  <c r="V15" i="89"/>
  <c r="W15" i="89"/>
  <c r="X15" i="89"/>
  <c r="Y15" i="89"/>
  <c r="Z15" i="89"/>
  <c r="AA15" i="89"/>
  <c r="AB15" i="89"/>
  <c r="AC15" i="89"/>
  <c r="AD15" i="89"/>
  <c r="AE15" i="89"/>
  <c r="AF15" i="89"/>
  <c r="AG15" i="89"/>
  <c r="AH15" i="89"/>
  <c r="AI15" i="89"/>
  <c r="AJ15" i="89"/>
  <c r="AK15" i="89"/>
  <c r="AL15" i="89"/>
  <c r="AM15" i="89"/>
  <c r="AN15" i="89"/>
  <c r="AO15" i="89"/>
  <c r="C16" i="89"/>
  <c r="D16" i="89"/>
  <c r="E16" i="89"/>
  <c r="F16" i="89"/>
  <c r="G16" i="89"/>
  <c r="H16" i="89"/>
  <c r="I16" i="89"/>
  <c r="J16" i="89"/>
  <c r="K16" i="89"/>
  <c r="L16" i="89"/>
  <c r="M16" i="89"/>
  <c r="N16" i="89"/>
  <c r="O16" i="89"/>
  <c r="P16" i="89"/>
  <c r="Q16" i="89"/>
  <c r="R16" i="89"/>
  <c r="S16" i="89"/>
  <c r="T16" i="89"/>
  <c r="U16" i="89"/>
  <c r="V16" i="89"/>
  <c r="W16" i="89"/>
  <c r="X16" i="89"/>
  <c r="Y16" i="89"/>
  <c r="Z16" i="89"/>
  <c r="AA16" i="89"/>
  <c r="AB16" i="89"/>
  <c r="AC16" i="89"/>
  <c r="AD16" i="89"/>
  <c r="AE16" i="89"/>
  <c r="AF16" i="89"/>
  <c r="AG16" i="89"/>
  <c r="AH16" i="89"/>
  <c r="AI16" i="89"/>
  <c r="AJ16" i="89"/>
  <c r="AK16" i="89"/>
  <c r="AL16" i="89"/>
  <c r="AM16" i="89"/>
  <c r="AN16" i="89"/>
  <c r="AO16" i="89"/>
  <c r="C17" i="89"/>
  <c r="D17" i="89"/>
  <c r="E17" i="89"/>
  <c r="F17" i="89"/>
  <c r="G17" i="89"/>
  <c r="H17" i="89"/>
  <c r="I17" i="89"/>
  <c r="J17" i="89"/>
  <c r="K17" i="89"/>
  <c r="L17" i="89"/>
  <c r="M17" i="89"/>
  <c r="N17" i="89"/>
  <c r="O17" i="89"/>
  <c r="P17" i="89"/>
  <c r="Q17" i="89"/>
  <c r="R17" i="89"/>
  <c r="S17" i="89"/>
  <c r="T17" i="89"/>
  <c r="U17" i="89"/>
  <c r="V17" i="89"/>
  <c r="W17" i="89"/>
  <c r="X17" i="89"/>
  <c r="Y17" i="89"/>
  <c r="Z17" i="89"/>
  <c r="AA17" i="89"/>
  <c r="AB17" i="89"/>
  <c r="AC17" i="89"/>
  <c r="AD17" i="89"/>
  <c r="AE17" i="89"/>
  <c r="AF17" i="89"/>
  <c r="AG17" i="89"/>
  <c r="AH17" i="89"/>
  <c r="AI17" i="89"/>
  <c r="AJ17" i="89"/>
  <c r="AK17" i="89"/>
  <c r="AL17" i="89"/>
  <c r="AM17" i="89"/>
  <c r="AN17" i="89"/>
  <c r="AO17" i="89"/>
  <c r="C18" i="89"/>
  <c r="D18" i="89"/>
  <c r="E18" i="89"/>
  <c r="F18" i="89"/>
  <c r="G18" i="89"/>
  <c r="H18" i="89"/>
  <c r="I18" i="89"/>
  <c r="J18" i="89"/>
  <c r="K18" i="89"/>
  <c r="L18" i="89"/>
  <c r="M18" i="89"/>
  <c r="N18" i="89"/>
  <c r="O18" i="89"/>
  <c r="P18" i="89"/>
  <c r="Q18" i="89"/>
  <c r="R18" i="89"/>
  <c r="S18" i="89"/>
  <c r="T18" i="89"/>
  <c r="U18" i="89"/>
  <c r="V18" i="89"/>
  <c r="W18" i="89"/>
  <c r="X18" i="89"/>
  <c r="Y18" i="89"/>
  <c r="Z18" i="89"/>
  <c r="AA18" i="89"/>
  <c r="AB18" i="89"/>
  <c r="AC18" i="89"/>
  <c r="AD18" i="89"/>
  <c r="AE18" i="89"/>
  <c r="AF18" i="89"/>
  <c r="AG18" i="89"/>
  <c r="AH18" i="89"/>
  <c r="AI18" i="89"/>
  <c r="AJ18" i="89"/>
  <c r="AK18" i="89"/>
  <c r="AL18" i="89"/>
  <c r="AM18" i="89"/>
  <c r="AN18" i="89"/>
  <c r="AO18" i="89"/>
  <c r="C19" i="89"/>
  <c r="D19" i="89"/>
  <c r="E19" i="89"/>
  <c r="F19" i="89"/>
  <c r="G19" i="89"/>
  <c r="H19" i="89"/>
  <c r="I19" i="89"/>
  <c r="J19" i="89"/>
  <c r="K19" i="89"/>
  <c r="L19" i="89"/>
  <c r="M19" i="89"/>
  <c r="N19" i="89"/>
  <c r="O19" i="89"/>
  <c r="P19" i="89"/>
  <c r="Q19" i="89"/>
  <c r="R19" i="89"/>
  <c r="S19" i="89"/>
  <c r="T19" i="89"/>
  <c r="U19" i="89"/>
  <c r="V19" i="89"/>
  <c r="W19" i="89"/>
  <c r="X19" i="89"/>
  <c r="Y19" i="89"/>
  <c r="Z19" i="89"/>
  <c r="AA19" i="89"/>
  <c r="AB19" i="89"/>
  <c r="AC19" i="89"/>
  <c r="AD19" i="89"/>
  <c r="AE19" i="89"/>
  <c r="AF19" i="89"/>
  <c r="AG19" i="89"/>
  <c r="AH19" i="89"/>
  <c r="AI19" i="89"/>
  <c r="AJ19" i="89"/>
  <c r="AK19" i="89"/>
  <c r="AL19" i="89"/>
  <c r="AM19" i="89"/>
  <c r="AN19" i="89"/>
  <c r="AO19" i="89"/>
  <c r="C20" i="89"/>
  <c r="D20" i="89"/>
  <c r="E20" i="89"/>
  <c r="F20" i="89"/>
  <c r="G20" i="89"/>
  <c r="H20" i="89"/>
  <c r="I20" i="89"/>
  <c r="J20" i="89"/>
  <c r="K20" i="89"/>
  <c r="L20" i="89"/>
  <c r="M20" i="89"/>
  <c r="N20" i="89"/>
  <c r="O20" i="89"/>
  <c r="P20" i="89"/>
  <c r="Q20" i="89"/>
  <c r="R20" i="89"/>
  <c r="S20" i="89"/>
  <c r="T20" i="89"/>
  <c r="U20" i="89"/>
  <c r="V20" i="89"/>
  <c r="W20" i="89"/>
  <c r="X20" i="89"/>
  <c r="Y20" i="89"/>
  <c r="Z20" i="89"/>
  <c r="AA20" i="89"/>
  <c r="AB20" i="89"/>
  <c r="AC20" i="89"/>
  <c r="AD20" i="89"/>
  <c r="AE20" i="89"/>
  <c r="AF20" i="89"/>
  <c r="AG20" i="89"/>
  <c r="AH20" i="89"/>
  <c r="AI20" i="89"/>
  <c r="AJ20" i="89"/>
  <c r="AK20" i="89"/>
  <c r="AL20" i="89"/>
  <c r="AM20" i="89"/>
  <c r="AN20" i="89"/>
  <c r="AO20" i="89"/>
  <c r="C21" i="89"/>
  <c r="D21" i="89"/>
  <c r="E21" i="89"/>
  <c r="F21" i="89"/>
  <c r="G21" i="89"/>
  <c r="H21" i="89"/>
  <c r="I21" i="89"/>
  <c r="J21" i="89"/>
  <c r="K21" i="89"/>
  <c r="L21" i="89"/>
  <c r="M21" i="89"/>
  <c r="N21" i="89"/>
  <c r="O21" i="89"/>
  <c r="P21" i="89"/>
  <c r="Q21" i="89"/>
  <c r="R21" i="89"/>
  <c r="S21" i="89"/>
  <c r="T21" i="89"/>
  <c r="U21" i="89"/>
  <c r="V21" i="89"/>
  <c r="W21" i="89"/>
  <c r="X21" i="89"/>
  <c r="Y21" i="89"/>
  <c r="Z21" i="89"/>
  <c r="AA21" i="89"/>
  <c r="AB21" i="89"/>
  <c r="AC21" i="89"/>
  <c r="AD21" i="89"/>
  <c r="AE21" i="89"/>
  <c r="AF21" i="89"/>
  <c r="AG21" i="89"/>
  <c r="AH21" i="89"/>
  <c r="AI21" i="89"/>
  <c r="AJ21" i="89"/>
  <c r="AK21" i="89"/>
  <c r="AL21" i="89"/>
  <c r="AM21" i="89"/>
  <c r="AN21" i="89"/>
  <c r="AO21" i="89"/>
  <c r="C22" i="89"/>
  <c r="D22" i="89"/>
  <c r="E22" i="89"/>
  <c r="F22" i="89"/>
  <c r="G22" i="89"/>
  <c r="H22" i="89"/>
  <c r="I22" i="89"/>
  <c r="J22" i="89"/>
  <c r="K22" i="89"/>
  <c r="L22" i="89"/>
  <c r="M22" i="89"/>
  <c r="N22" i="89"/>
  <c r="O22" i="89"/>
  <c r="P22" i="89"/>
  <c r="Q22" i="89"/>
  <c r="R22" i="89"/>
  <c r="S22" i="89"/>
  <c r="T22" i="89"/>
  <c r="U22" i="89"/>
  <c r="V22" i="89"/>
  <c r="W22" i="89"/>
  <c r="X22" i="89"/>
  <c r="Y22" i="89"/>
  <c r="Z22" i="89"/>
  <c r="AA22" i="89"/>
  <c r="AB22" i="89"/>
  <c r="AC22" i="89"/>
  <c r="AD22" i="89"/>
  <c r="AE22" i="89"/>
  <c r="AF22" i="89"/>
  <c r="AG22" i="89"/>
  <c r="AH22" i="89"/>
  <c r="AI22" i="89"/>
  <c r="AJ22" i="89"/>
  <c r="AK22" i="89"/>
  <c r="AL22" i="89"/>
  <c r="AM22" i="89"/>
  <c r="AN22" i="89"/>
  <c r="AO22" i="89"/>
  <c r="C23" i="89"/>
  <c r="D23" i="89"/>
  <c r="E23" i="89"/>
  <c r="F23" i="89"/>
  <c r="G23" i="89"/>
  <c r="H23" i="89"/>
  <c r="I23" i="89"/>
  <c r="J23" i="89"/>
  <c r="K23" i="89"/>
  <c r="L23" i="89"/>
  <c r="M23" i="89"/>
  <c r="N23" i="89"/>
  <c r="O23" i="89"/>
  <c r="P23" i="89"/>
  <c r="Q23" i="89"/>
  <c r="R23" i="89"/>
  <c r="S23" i="89"/>
  <c r="T23" i="89"/>
  <c r="U23" i="89"/>
  <c r="V23" i="89"/>
  <c r="W23" i="89"/>
  <c r="X23" i="89"/>
  <c r="Y23" i="89"/>
  <c r="Z23" i="89"/>
  <c r="AA23" i="89"/>
  <c r="AB23" i="89"/>
  <c r="AC23" i="89"/>
  <c r="AD23" i="89"/>
  <c r="AE23" i="89"/>
  <c r="AF23" i="89"/>
  <c r="AG23" i="89"/>
  <c r="AH23" i="89"/>
  <c r="AI23" i="89"/>
  <c r="AJ23" i="89"/>
  <c r="AK23" i="89"/>
  <c r="AL23" i="89"/>
  <c r="AM23" i="89"/>
  <c r="AN23" i="89"/>
  <c r="AO23" i="89"/>
  <c r="C24" i="89"/>
  <c r="D24" i="89"/>
  <c r="E24" i="89"/>
  <c r="F24" i="89"/>
  <c r="G24" i="89"/>
  <c r="H24" i="89"/>
  <c r="I24" i="89"/>
  <c r="J24" i="89"/>
  <c r="K24" i="89"/>
  <c r="L24" i="89"/>
  <c r="M24" i="89"/>
  <c r="N24" i="89"/>
  <c r="O24" i="89"/>
  <c r="P24" i="89"/>
  <c r="Q24" i="89"/>
  <c r="R24" i="89"/>
  <c r="S24" i="89"/>
  <c r="T24" i="89"/>
  <c r="U24" i="89"/>
  <c r="V24" i="89"/>
  <c r="W24" i="89"/>
  <c r="X24" i="89"/>
  <c r="Y24" i="89"/>
  <c r="Z24" i="89"/>
  <c r="AA24" i="89"/>
  <c r="AB24" i="89"/>
  <c r="AC24" i="89"/>
  <c r="AD24" i="89"/>
  <c r="AE24" i="89"/>
  <c r="AF24" i="89"/>
  <c r="AG24" i="89"/>
  <c r="AH24" i="89"/>
  <c r="AI24" i="89"/>
  <c r="AJ24" i="89"/>
  <c r="AK24" i="89"/>
  <c r="AL24" i="89"/>
  <c r="AM24" i="89"/>
  <c r="AN24" i="89"/>
  <c r="AO24" i="89"/>
  <c r="C25" i="89"/>
  <c r="D25" i="89"/>
  <c r="E25" i="89"/>
  <c r="F25" i="89"/>
  <c r="G25" i="89"/>
  <c r="H25" i="89"/>
  <c r="I25" i="89"/>
  <c r="J25" i="89"/>
  <c r="K25" i="89"/>
  <c r="L25" i="89"/>
  <c r="M25" i="89"/>
  <c r="N25" i="89"/>
  <c r="O25" i="89"/>
  <c r="P25" i="89"/>
  <c r="Q25" i="89"/>
  <c r="R25" i="89"/>
  <c r="S25" i="89"/>
  <c r="T25" i="89"/>
  <c r="U25" i="89"/>
  <c r="V25" i="89"/>
  <c r="W25" i="89"/>
  <c r="X25" i="89"/>
  <c r="Y25" i="89"/>
  <c r="Z25" i="89"/>
  <c r="AA25" i="89"/>
  <c r="AB25" i="89"/>
  <c r="AC25" i="89"/>
  <c r="AD25" i="89"/>
  <c r="AE25" i="89"/>
  <c r="AF25" i="89"/>
  <c r="AG25" i="89"/>
  <c r="AH25" i="89"/>
  <c r="AI25" i="89"/>
  <c r="AJ25" i="89"/>
  <c r="AK25" i="89"/>
  <c r="AL25" i="89"/>
  <c r="AM25" i="89"/>
  <c r="AN25" i="89"/>
  <c r="AO25" i="89"/>
  <c r="C26" i="89"/>
  <c r="D26" i="89"/>
  <c r="E26" i="89"/>
  <c r="F26" i="89"/>
  <c r="G26" i="89"/>
  <c r="H26" i="89"/>
  <c r="I26" i="89"/>
  <c r="J26" i="89"/>
  <c r="K26" i="89"/>
  <c r="L26" i="89"/>
  <c r="M26" i="89"/>
  <c r="N26" i="89"/>
  <c r="O26" i="89"/>
  <c r="P26" i="89"/>
  <c r="Q26" i="89"/>
  <c r="R26" i="89"/>
  <c r="S26" i="89"/>
  <c r="T26" i="89"/>
  <c r="U26" i="89"/>
  <c r="V26" i="89"/>
  <c r="W26" i="89"/>
  <c r="X26" i="89"/>
  <c r="Y26" i="89"/>
  <c r="Z26" i="89"/>
  <c r="AA26" i="89"/>
  <c r="AB26" i="89"/>
  <c r="AC26" i="89"/>
  <c r="AD26" i="89"/>
  <c r="AE26" i="89"/>
  <c r="AF26" i="89"/>
  <c r="AG26" i="89"/>
  <c r="AH26" i="89"/>
  <c r="AI26" i="89"/>
  <c r="AJ26" i="89"/>
  <c r="AK26" i="89"/>
  <c r="AL26" i="89"/>
  <c r="AM26" i="89"/>
  <c r="AN26" i="89"/>
  <c r="AO26" i="89"/>
  <c r="C27" i="89"/>
  <c r="D27" i="89"/>
  <c r="E27" i="89"/>
  <c r="F27" i="89"/>
  <c r="G27" i="89"/>
  <c r="H27" i="89"/>
  <c r="I27" i="89"/>
  <c r="J27" i="89"/>
  <c r="K27" i="89"/>
  <c r="L27" i="89"/>
  <c r="M27" i="89"/>
  <c r="N27" i="89"/>
  <c r="O27" i="89"/>
  <c r="P27" i="89"/>
  <c r="Q27" i="89"/>
  <c r="R27" i="89"/>
  <c r="S27" i="89"/>
  <c r="T27" i="89"/>
  <c r="U27" i="89"/>
  <c r="V27" i="89"/>
  <c r="W27" i="89"/>
  <c r="X27" i="89"/>
  <c r="Y27" i="89"/>
  <c r="Z27" i="89"/>
  <c r="AA27" i="89"/>
  <c r="AB27" i="89"/>
  <c r="AC27" i="89"/>
  <c r="AD27" i="89"/>
  <c r="AE27" i="89"/>
  <c r="AF27" i="89"/>
  <c r="AG27" i="89"/>
  <c r="AH27" i="89"/>
  <c r="AI27" i="89"/>
  <c r="AJ27" i="89"/>
  <c r="AK27" i="89"/>
  <c r="AL27" i="89"/>
  <c r="AM27" i="89"/>
  <c r="AN27" i="89"/>
  <c r="AO27" i="89"/>
  <c r="C28" i="89"/>
  <c r="D28" i="89"/>
  <c r="E28" i="89"/>
  <c r="F28" i="89"/>
  <c r="G28" i="89"/>
  <c r="H28" i="89"/>
  <c r="I28" i="89"/>
  <c r="J28" i="89"/>
  <c r="K28" i="89"/>
  <c r="L28" i="89"/>
  <c r="M28" i="89"/>
  <c r="N28" i="89"/>
  <c r="O28" i="89"/>
  <c r="P28" i="89"/>
  <c r="Q28" i="89"/>
  <c r="R28" i="89"/>
  <c r="S28" i="89"/>
  <c r="T28" i="89"/>
  <c r="U28" i="89"/>
  <c r="V28" i="89"/>
  <c r="W28" i="89"/>
  <c r="X28" i="89"/>
  <c r="Y28" i="89"/>
  <c r="Z28" i="89"/>
  <c r="AA28" i="89"/>
  <c r="AB28" i="89"/>
  <c r="AC28" i="89"/>
  <c r="AD28" i="89"/>
  <c r="AE28" i="89"/>
  <c r="AF28" i="89"/>
  <c r="AG28" i="89"/>
  <c r="AH28" i="89"/>
  <c r="AI28" i="89"/>
  <c r="AJ28" i="89"/>
  <c r="AK28" i="89"/>
  <c r="AL28" i="89"/>
  <c r="AM28" i="89"/>
  <c r="AN28" i="89"/>
  <c r="AO28" i="89"/>
  <c r="C29" i="89"/>
  <c r="D29" i="89"/>
  <c r="E29" i="89"/>
  <c r="F29" i="89"/>
  <c r="G29" i="89"/>
  <c r="H29" i="89"/>
  <c r="I29" i="89"/>
  <c r="J29" i="89"/>
  <c r="K29" i="89"/>
  <c r="L29" i="89"/>
  <c r="M29" i="89"/>
  <c r="N29" i="89"/>
  <c r="O29" i="89"/>
  <c r="P29" i="89"/>
  <c r="Q29" i="89"/>
  <c r="R29" i="89"/>
  <c r="S29" i="89"/>
  <c r="T29" i="89"/>
  <c r="U29" i="89"/>
  <c r="V29" i="89"/>
  <c r="W29" i="89"/>
  <c r="X29" i="89"/>
  <c r="Y29" i="89"/>
  <c r="Z29" i="89"/>
  <c r="AA29" i="89"/>
  <c r="AB29" i="89"/>
  <c r="AC29" i="89"/>
  <c r="AD29" i="89"/>
  <c r="AE29" i="89"/>
  <c r="AF29" i="89"/>
  <c r="AG29" i="89"/>
  <c r="AH29" i="89"/>
  <c r="AI29" i="89"/>
  <c r="AJ29" i="89"/>
  <c r="AK29" i="89"/>
  <c r="AL29" i="89"/>
  <c r="AM29" i="89"/>
  <c r="AN29" i="89"/>
  <c r="AO29" i="89"/>
  <c r="C30" i="89"/>
  <c r="D30" i="89"/>
  <c r="E30" i="89"/>
  <c r="F30" i="89"/>
  <c r="G30" i="89"/>
  <c r="H30" i="89"/>
  <c r="I30" i="89"/>
  <c r="J30" i="89"/>
  <c r="K30" i="89"/>
  <c r="L30" i="89"/>
  <c r="M30" i="89"/>
  <c r="N30" i="89"/>
  <c r="O30" i="89"/>
  <c r="P30" i="89"/>
  <c r="Q30" i="89"/>
  <c r="R30" i="89"/>
  <c r="S30" i="89"/>
  <c r="T30" i="89"/>
  <c r="U30" i="89"/>
  <c r="V30" i="89"/>
  <c r="W30" i="89"/>
  <c r="X30" i="89"/>
  <c r="Y30" i="89"/>
  <c r="Z30" i="89"/>
  <c r="AA30" i="89"/>
  <c r="AB30" i="89"/>
  <c r="AC30" i="89"/>
  <c r="AD30" i="89"/>
  <c r="AE30" i="89"/>
  <c r="AF30" i="89"/>
  <c r="AG30" i="89"/>
  <c r="AH30" i="89"/>
  <c r="AI30" i="89"/>
  <c r="AJ30" i="89"/>
  <c r="AK30" i="89"/>
  <c r="AL30" i="89"/>
  <c r="AM30" i="89"/>
  <c r="AN30" i="89"/>
  <c r="AO30" i="89"/>
  <c r="C31" i="89"/>
  <c r="D31" i="89"/>
  <c r="E31" i="89"/>
  <c r="F31" i="89"/>
  <c r="G31" i="89"/>
  <c r="H31" i="89"/>
  <c r="I31" i="89"/>
  <c r="J31" i="89"/>
  <c r="K31" i="89"/>
  <c r="L31" i="89"/>
  <c r="M31" i="89"/>
  <c r="N31" i="89"/>
  <c r="O31" i="89"/>
  <c r="P31" i="89"/>
  <c r="Q31" i="89"/>
  <c r="R31" i="89"/>
  <c r="S31" i="89"/>
  <c r="T31" i="89"/>
  <c r="U31" i="89"/>
  <c r="V31" i="89"/>
  <c r="W31" i="89"/>
  <c r="X31" i="89"/>
  <c r="Y31" i="89"/>
  <c r="Z31" i="89"/>
  <c r="AA31" i="89"/>
  <c r="AB31" i="89"/>
  <c r="AC31" i="89"/>
  <c r="AD31" i="89"/>
  <c r="AE31" i="89"/>
  <c r="AF31" i="89"/>
  <c r="AG31" i="89"/>
  <c r="AH31" i="89"/>
  <c r="AI31" i="89"/>
  <c r="AJ31" i="89"/>
  <c r="AK31" i="89"/>
  <c r="AL31" i="89"/>
  <c r="AM31" i="89"/>
  <c r="AN31" i="89"/>
  <c r="AO31" i="89"/>
  <c r="C32" i="89"/>
  <c r="D32" i="89"/>
  <c r="E32" i="89"/>
  <c r="F32" i="89"/>
  <c r="G32" i="89"/>
  <c r="H32" i="89"/>
  <c r="I32" i="89"/>
  <c r="J32" i="89"/>
  <c r="K32" i="89"/>
  <c r="L32" i="89"/>
  <c r="M32" i="89"/>
  <c r="N32" i="89"/>
  <c r="O32" i="89"/>
  <c r="P32" i="89"/>
  <c r="Q32" i="89"/>
  <c r="R32" i="89"/>
  <c r="S32" i="89"/>
  <c r="T32" i="89"/>
  <c r="U32" i="89"/>
  <c r="V32" i="89"/>
  <c r="W32" i="89"/>
  <c r="X32" i="89"/>
  <c r="Y32" i="89"/>
  <c r="Z32" i="89"/>
  <c r="AA32" i="89"/>
  <c r="AB32" i="89"/>
  <c r="AC32" i="89"/>
  <c r="AD32" i="89"/>
  <c r="AE32" i="89"/>
  <c r="AF32" i="89"/>
  <c r="AG32" i="89"/>
  <c r="AH32" i="89"/>
  <c r="AI32" i="89"/>
  <c r="AJ32" i="89"/>
  <c r="AK32" i="89"/>
  <c r="AL32" i="89"/>
  <c r="AM32" i="89"/>
  <c r="AN32" i="89"/>
  <c r="AO32" i="89"/>
  <c r="C33" i="89"/>
  <c r="D33" i="89"/>
  <c r="E33" i="89"/>
  <c r="F33" i="89"/>
  <c r="G33" i="89"/>
  <c r="H33" i="89"/>
  <c r="I33" i="89"/>
  <c r="J33" i="89"/>
  <c r="K33" i="89"/>
  <c r="L33" i="89"/>
  <c r="M33" i="89"/>
  <c r="N33" i="89"/>
  <c r="O33" i="89"/>
  <c r="P33" i="89"/>
  <c r="Q33" i="89"/>
  <c r="R33" i="89"/>
  <c r="S33" i="89"/>
  <c r="T33" i="89"/>
  <c r="U33" i="89"/>
  <c r="V33" i="89"/>
  <c r="W33" i="89"/>
  <c r="X33" i="89"/>
  <c r="Y33" i="89"/>
  <c r="Z33" i="89"/>
  <c r="AA33" i="89"/>
  <c r="AB33" i="89"/>
  <c r="AC33" i="89"/>
  <c r="AD33" i="89"/>
  <c r="AE33" i="89"/>
  <c r="AF33" i="89"/>
  <c r="AG33" i="89"/>
  <c r="AH33" i="89"/>
  <c r="AI33" i="89"/>
  <c r="AJ33" i="89"/>
  <c r="AK33" i="89"/>
  <c r="AL33" i="89"/>
  <c r="AM33" i="89"/>
  <c r="AN33" i="89"/>
  <c r="AO33" i="89"/>
  <c r="C34" i="89"/>
  <c r="D34" i="89"/>
  <c r="E34" i="89"/>
  <c r="F34" i="89"/>
  <c r="G34" i="89"/>
  <c r="H34" i="89"/>
  <c r="I34" i="89"/>
  <c r="J34" i="89"/>
  <c r="K34" i="89"/>
  <c r="L34" i="89"/>
  <c r="M34" i="89"/>
  <c r="N34" i="89"/>
  <c r="O34" i="89"/>
  <c r="P34" i="89"/>
  <c r="Q34" i="89"/>
  <c r="R34" i="89"/>
  <c r="S34" i="89"/>
  <c r="T34" i="89"/>
  <c r="U34" i="89"/>
  <c r="V34" i="89"/>
  <c r="W34" i="89"/>
  <c r="X34" i="89"/>
  <c r="Y34" i="89"/>
  <c r="Z34" i="89"/>
  <c r="AA34" i="89"/>
  <c r="AB34" i="89"/>
  <c r="AC34" i="89"/>
  <c r="AD34" i="89"/>
  <c r="AE34" i="89"/>
  <c r="AF34" i="89"/>
  <c r="AG34" i="89"/>
  <c r="AH34" i="89"/>
  <c r="AI34" i="89"/>
  <c r="AJ34" i="89"/>
  <c r="AK34" i="89"/>
  <c r="AL34" i="89"/>
  <c r="AM34" i="89"/>
  <c r="AN34" i="89"/>
  <c r="AO34" i="89"/>
  <c r="C35" i="89"/>
  <c r="D35" i="89"/>
  <c r="E35" i="89"/>
  <c r="F35" i="89"/>
  <c r="G35" i="89"/>
  <c r="H35" i="89"/>
  <c r="I35" i="89"/>
  <c r="J35" i="89"/>
  <c r="K35" i="89"/>
  <c r="L35" i="89"/>
  <c r="M35" i="89"/>
  <c r="N35" i="89"/>
  <c r="O35" i="89"/>
  <c r="P35" i="89"/>
  <c r="Q35" i="89"/>
  <c r="R35" i="89"/>
  <c r="S35" i="89"/>
  <c r="T35" i="89"/>
  <c r="U35" i="89"/>
  <c r="V35" i="89"/>
  <c r="W35" i="89"/>
  <c r="X35" i="89"/>
  <c r="Y35" i="89"/>
  <c r="Z35" i="89"/>
  <c r="AA35" i="89"/>
  <c r="AB35" i="89"/>
  <c r="AC35" i="89"/>
  <c r="AD35" i="89"/>
  <c r="AE35" i="89"/>
  <c r="AF35" i="89"/>
  <c r="AG35" i="89"/>
  <c r="AH35" i="89"/>
  <c r="AI35" i="89"/>
  <c r="AJ35" i="89"/>
  <c r="AK35" i="89"/>
  <c r="AL35" i="89"/>
  <c r="AM35" i="89"/>
  <c r="AN35" i="89"/>
  <c r="AO35" i="89"/>
  <c r="C36" i="89"/>
  <c r="D36" i="89"/>
  <c r="E36" i="89"/>
  <c r="F36" i="89"/>
  <c r="G36" i="89"/>
  <c r="H36" i="89"/>
  <c r="I36" i="89"/>
  <c r="J36" i="89"/>
  <c r="K36" i="89"/>
  <c r="L36" i="89"/>
  <c r="M36" i="89"/>
  <c r="N36" i="89"/>
  <c r="O36" i="89"/>
  <c r="P36" i="89"/>
  <c r="Q36" i="89"/>
  <c r="R36" i="89"/>
  <c r="S36" i="89"/>
  <c r="T36" i="89"/>
  <c r="U36" i="89"/>
  <c r="V36" i="89"/>
  <c r="W36" i="89"/>
  <c r="X36" i="89"/>
  <c r="Y36" i="89"/>
  <c r="Z36" i="89"/>
  <c r="AA36" i="89"/>
  <c r="AB36" i="89"/>
  <c r="AC36" i="89"/>
  <c r="AD36" i="89"/>
  <c r="AE36" i="89"/>
  <c r="AF36" i="89"/>
  <c r="AG36" i="89"/>
  <c r="AH36" i="89"/>
  <c r="AI36" i="89"/>
  <c r="AJ36" i="89"/>
  <c r="AK36" i="89"/>
  <c r="AL36" i="89"/>
  <c r="AM36" i="89"/>
  <c r="AN36" i="89"/>
  <c r="AO36" i="89"/>
  <c r="C37" i="89"/>
  <c r="D37" i="89"/>
  <c r="E37" i="89"/>
  <c r="F37" i="89"/>
  <c r="G37" i="89"/>
  <c r="H37" i="89"/>
  <c r="I37" i="89"/>
  <c r="J37" i="89"/>
  <c r="K37" i="89"/>
  <c r="L37" i="89"/>
  <c r="M37" i="89"/>
  <c r="N37" i="89"/>
  <c r="O37" i="89"/>
  <c r="P37" i="89"/>
  <c r="Q37" i="89"/>
  <c r="R37" i="89"/>
  <c r="S37" i="89"/>
  <c r="T37" i="89"/>
  <c r="U37" i="89"/>
  <c r="V37" i="89"/>
  <c r="W37" i="89"/>
  <c r="X37" i="89"/>
  <c r="Y37" i="89"/>
  <c r="Z37" i="89"/>
  <c r="AA37" i="89"/>
  <c r="AB37" i="89"/>
  <c r="AC37" i="89"/>
  <c r="AD37" i="89"/>
  <c r="AE37" i="89"/>
  <c r="AF37" i="89"/>
  <c r="AG37" i="89"/>
  <c r="AH37" i="89"/>
  <c r="AI37" i="89"/>
  <c r="AJ37" i="89"/>
  <c r="AK37" i="89"/>
  <c r="AL37" i="89"/>
  <c r="AM37" i="89"/>
  <c r="AN37" i="89"/>
  <c r="AO37" i="89"/>
  <c r="C38" i="89"/>
  <c r="D38" i="89"/>
  <c r="E38" i="89"/>
  <c r="F38" i="89"/>
  <c r="G38" i="89"/>
  <c r="H38" i="89"/>
  <c r="I38" i="89"/>
  <c r="J38" i="89"/>
  <c r="K38" i="89"/>
  <c r="L38" i="89"/>
  <c r="M38" i="89"/>
  <c r="N38" i="89"/>
  <c r="O38" i="89"/>
  <c r="P38" i="89"/>
  <c r="Q38" i="89"/>
  <c r="R38" i="89"/>
  <c r="S38" i="89"/>
  <c r="T38" i="89"/>
  <c r="U38" i="89"/>
  <c r="V38" i="89"/>
  <c r="W38" i="89"/>
  <c r="X38" i="89"/>
  <c r="Y38" i="89"/>
  <c r="Z38" i="89"/>
  <c r="AA38" i="89"/>
  <c r="AB38" i="89"/>
  <c r="AC38" i="89"/>
  <c r="AD38" i="89"/>
  <c r="AE38" i="89"/>
  <c r="AF38" i="89"/>
  <c r="AG38" i="89"/>
  <c r="AH38" i="89"/>
  <c r="AI38" i="89"/>
  <c r="AJ38" i="89"/>
  <c r="AK38" i="89"/>
  <c r="AL38" i="89"/>
  <c r="AM38" i="89"/>
  <c r="AN38" i="89"/>
  <c r="AO38" i="89"/>
  <c r="C39" i="89"/>
  <c r="D39" i="89"/>
  <c r="E39" i="89"/>
  <c r="F39" i="89"/>
  <c r="G39" i="89"/>
  <c r="H39" i="89"/>
  <c r="I39" i="89"/>
  <c r="J39" i="89"/>
  <c r="K39" i="89"/>
  <c r="L39" i="89"/>
  <c r="M39" i="89"/>
  <c r="N39" i="89"/>
  <c r="O39" i="89"/>
  <c r="P39" i="89"/>
  <c r="Q39" i="89"/>
  <c r="R39" i="89"/>
  <c r="S39" i="89"/>
  <c r="T39" i="89"/>
  <c r="U39" i="89"/>
  <c r="V39" i="89"/>
  <c r="W39" i="89"/>
  <c r="X39" i="89"/>
  <c r="Y39" i="89"/>
  <c r="Z39" i="89"/>
  <c r="AA39" i="89"/>
  <c r="AB39" i="89"/>
  <c r="AC39" i="89"/>
  <c r="AD39" i="89"/>
  <c r="AE39" i="89"/>
  <c r="AF39" i="89"/>
  <c r="AG39" i="89"/>
  <c r="AH39" i="89"/>
  <c r="AI39" i="89"/>
  <c r="AJ39" i="89"/>
  <c r="AK39" i="89"/>
  <c r="AL39" i="89"/>
  <c r="AM39" i="89"/>
  <c r="AN39" i="89"/>
  <c r="AO39" i="89"/>
  <c r="C40" i="89"/>
  <c r="D40" i="89"/>
  <c r="E40" i="89"/>
  <c r="F40" i="89"/>
  <c r="G40" i="89"/>
  <c r="H40" i="89"/>
  <c r="I40" i="89"/>
  <c r="J40" i="89"/>
  <c r="K40" i="89"/>
  <c r="L40" i="89"/>
  <c r="M40" i="89"/>
  <c r="N40" i="89"/>
  <c r="O40" i="89"/>
  <c r="P40" i="89"/>
  <c r="Q40" i="89"/>
  <c r="R40" i="89"/>
  <c r="S40" i="89"/>
  <c r="T40" i="89"/>
  <c r="U40" i="89"/>
  <c r="V40" i="89"/>
  <c r="W40" i="89"/>
  <c r="X40" i="89"/>
  <c r="Y40" i="89"/>
  <c r="Z40" i="89"/>
  <c r="AA40" i="89"/>
  <c r="AB40" i="89"/>
  <c r="AC40" i="89"/>
  <c r="AD40" i="89"/>
  <c r="AE40" i="89"/>
  <c r="AF40" i="89"/>
  <c r="AG40" i="89"/>
  <c r="AH40" i="89"/>
  <c r="AI40" i="89"/>
  <c r="AJ40" i="89"/>
  <c r="AK40" i="89"/>
  <c r="AL40" i="89"/>
  <c r="AM40" i="89"/>
  <c r="AN40" i="89"/>
  <c r="AO40" i="89"/>
  <c r="C41" i="89"/>
  <c r="D41" i="89"/>
  <c r="E41" i="89"/>
  <c r="F41" i="89"/>
  <c r="G41" i="89"/>
  <c r="H41" i="89"/>
  <c r="I41" i="89"/>
  <c r="J41" i="89"/>
  <c r="K41" i="89"/>
  <c r="L41" i="89"/>
  <c r="M41" i="89"/>
  <c r="N41" i="89"/>
  <c r="O41" i="89"/>
  <c r="P41" i="89"/>
  <c r="Q41" i="89"/>
  <c r="R41" i="89"/>
  <c r="S41" i="89"/>
  <c r="T41" i="89"/>
  <c r="U41" i="89"/>
  <c r="V41" i="89"/>
  <c r="W41" i="89"/>
  <c r="X41" i="89"/>
  <c r="Y41" i="89"/>
  <c r="Z41" i="89"/>
  <c r="AA41" i="89"/>
  <c r="AB41" i="89"/>
  <c r="AC41" i="89"/>
  <c r="AD41" i="89"/>
  <c r="AE41" i="89"/>
  <c r="AF41" i="89"/>
  <c r="AG41" i="89"/>
  <c r="AH41" i="89"/>
  <c r="AI41" i="89"/>
  <c r="AJ41" i="89"/>
  <c r="AK41" i="89"/>
  <c r="AL41" i="89"/>
  <c r="AM41" i="89"/>
  <c r="AN41" i="89"/>
  <c r="AO41" i="89"/>
  <c r="C42" i="89"/>
  <c r="D42" i="89"/>
  <c r="E42" i="89"/>
  <c r="F42" i="89"/>
  <c r="G42" i="89"/>
  <c r="H42" i="89"/>
  <c r="I42" i="89"/>
  <c r="J42" i="89"/>
  <c r="K42" i="89"/>
  <c r="L42" i="89"/>
  <c r="M42" i="89"/>
  <c r="N42" i="89"/>
  <c r="O42" i="89"/>
  <c r="P42" i="89"/>
  <c r="Q42" i="89"/>
  <c r="R42" i="89"/>
  <c r="S42" i="89"/>
  <c r="T42" i="89"/>
  <c r="U42" i="89"/>
  <c r="V42" i="89"/>
  <c r="W42" i="89"/>
  <c r="X42" i="89"/>
  <c r="Y42" i="89"/>
  <c r="Z42" i="89"/>
  <c r="AA42" i="89"/>
  <c r="AB42" i="89"/>
  <c r="AC42" i="89"/>
  <c r="AD42" i="89"/>
  <c r="AE42" i="89"/>
  <c r="AF42" i="89"/>
  <c r="AG42" i="89"/>
  <c r="AH42" i="89"/>
  <c r="AI42" i="89"/>
  <c r="AJ42" i="89"/>
  <c r="AK42" i="89"/>
  <c r="AL42" i="89"/>
  <c r="AM42" i="89"/>
  <c r="AN42" i="89"/>
  <c r="AO42" i="89"/>
  <c r="C43" i="89"/>
  <c r="D43" i="89"/>
  <c r="E43" i="89"/>
  <c r="F43" i="89"/>
  <c r="G43" i="89"/>
  <c r="H43" i="89"/>
  <c r="I43" i="89"/>
  <c r="J43" i="89"/>
  <c r="K43" i="89"/>
  <c r="L43" i="89"/>
  <c r="M43" i="89"/>
  <c r="N43" i="89"/>
  <c r="O43" i="89"/>
  <c r="P43" i="89"/>
  <c r="Q43" i="89"/>
  <c r="R43" i="89"/>
  <c r="S43" i="89"/>
  <c r="T43" i="89"/>
  <c r="U43" i="89"/>
  <c r="V43" i="89"/>
  <c r="W43" i="89"/>
  <c r="X43" i="89"/>
  <c r="Y43" i="89"/>
  <c r="Z43" i="89"/>
  <c r="AA43" i="89"/>
  <c r="AB43" i="89"/>
  <c r="AC43" i="89"/>
  <c r="AD43" i="89"/>
  <c r="AE43" i="89"/>
  <c r="AF43" i="89"/>
  <c r="AG43" i="89"/>
  <c r="AH43" i="89"/>
  <c r="AI43" i="89"/>
  <c r="AJ43" i="89"/>
  <c r="AK43" i="89"/>
  <c r="AL43" i="89"/>
  <c r="AM43" i="89"/>
  <c r="AN43" i="89"/>
  <c r="AO43" i="89"/>
  <c r="C44" i="89"/>
  <c r="D44" i="89"/>
  <c r="E44" i="89"/>
  <c r="F44" i="89"/>
  <c r="G44" i="89"/>
  <c r="H44" i="89"/>
  <c r="I44" i="89"/>
  <c r="J44" i="89"/>
  <c r="K44" i="89"/>
  <c r="L44" i="89"/>
  <c r="M44" i="89"/>
  <c r="N44" i="89"/>
  <c r="O44" i="89"/>
  <c r="P44" i="89"/>
  <c r="Q44" i="89"/>
  <c r="R44" i="89"/>
  <c r="S44" i="89"/>
  <c r="T44" i="89"/>
  <c r="U44" i="89"/>
  <c r="V44" i="89"/>
  <c r="W44" i="89"/>
  <c r="X44" i="89"/>
  <c r="Y44" i="89"/>
  <c r="Z44" i="89"/>
  <c r="AA44" i="89"/>
  <c r="AB44" i="89"/>
  <c r="AC44" i="89"/>
  <c r="AD44" i="89"/>
  <c r="AE44" i="89"/>
  <c r="AF44" i="89"/>
  <c r="AG44" i="89"/>
  <c r="AH44" i="89"/>
  <c r="AI44" i="89"/>
  <c r="AJ44" i="89"/>
  <c r="AK44" i="89"/>
  <c r="AL44" i="89"/>
  <c r="AM44" i="89"/>
  <c r="AN44" i="89"/>
  <c r="AO44" i="89"/>
  <c r="C45" i="89"/>
  <c r="D45" i="89"/>
  <c r="E45" i="89"/>
  <c r="F45" i="89"/>
  <c r="G45" i="89"/>
  <c r="H45" i="89"/>
  <c r="I45" i="89"/>
  <c r="J45" i="89"/>
  <c r="K45" i="89"/>
  <c r="L45" i="89"/>
  <c r="M45" i="89"/>
  <c r="N45" i="89"/>
  <c r="O45" i="89"/>
  <c r="P45" i="89"/>
  <c r="Q45" i="89"/>
  <c r="R45" i="89"/>
  <c r="S45" i="89"/>
  <c r="T45" i="89"/>
  <c r="U45" i="89"/>
  <c r="V45" i="89"/>
  <c r="W45" i="89"/>
  <c r="X45" i="89"/>
  <c r="Y45" i="89"/>
  <c r="Z45" i="89"/>
  <c r="AA45" i="89"/>
  <c r="AB45" i="89"/>
  <c r="AC45" i="89"/>
  <c r="AD45" i="89"/>
  <c r="AE45" i="89"/>
  <c r="AF45" i="89"/>
  <c r="AG45" i="89"/>
  <c r="AH45" i="89"/>
  <c r="AI45" i="89"/>
  <c r="AJ45" i="89"/>
  <c r="AK45" i="89"/>
  <c r="AL45" i="89"/>
  <c r="AM45" i="89"/>
  <c r="AN45" i="89"/>
  <c r="AO45" i="89"/>
  <c r="D7" i="89"/>
  <c r="E7" i="89"/>
  <c r="F7" i="89"/>
  <c r="G7" i="89"/>
  <c r="H7" i="89"/>
  <c r="I7" i="89"/>
  <c r="J7" i="89"/>
  <c r="K7" i="89"/>
  <c r="L7" i="89"/>
  <c r="M7" i="89"/>
  <c r="N7" i="89"/>
  <c r="O7" i="89"/>
  <c r="P7" i="89"/>
  <c r="Q7" i="89"/>
  <c r="R7" i="89"/>
  <c r="S7" i="89"/>
  <c r="T7" i="89"/>
  <c r="U7" i="89"/>
  <c r="V7" i="89"/>
  <c r="W7" i="89"/>
  <c r="X7" i="89"/>
  <c r="Y7" i="89"/>
  <c r="Z7" i="89"/>
  <c r="AA7" i="89"/>
  <c r="AB7" i="89"/>
  <c r="AC7" i="89"/>
  <c r="AD7" i="89"/>
  <c r="AE7" i="89"/>
  <c r="AF7" i="89"/>
  <c r="AG7" i="89"/>
  <c r="AH7" i="89"/>
  <c r="AI7" i="89"/>
  <c r="AJ7" i="89"/>
  <c r="AK7" i="89"/>
  <c r="AL7" i="89"/>
  <c r="AM7" i="89"/>
  <c r="AN7" i="89"/>
  <c r="AO7" i="89"/>
  <c r="C7" i="89"/>
  <c r="AD46" i="89"/>
  <c r="N46" i="89"/>
  <c r="AN46" i="89"/>
  <c r="AG46" i="89"/>
  <c r="Y46" i="89"/>
  <c r="T46" i="89"/>
  <c r="L46" i="89"/>
  <c r="E46" i="89"/>
  <c r="D46" i="88"/>
  <c r="C46" i="88"/>
  <c r="C7" i="88" a="1"/>
  <c r="C7" i="88" s="1"/>
  <c r="F7" i="88"/>
  <c r="G7" i="88"/>
  <c r="K7" i="88"/>
  <c r="L7" i="88"/>
  <c r="P7" i="88"/>
  <c r="R7" i="88"/>
  <c r="V7" i="88"/>
  <c r="W7" i="88"/>
  <c r="AA7" i="88"/>
  <c r="AB7" i="88"/>
  <c r="AF7" i="88"/>
  <c r="AH7" i="88"/>
  <c r="AL7" i="88"/>
  <c r="AM7" i="88"/>
  <c r="D8" i="88"/>
  <c r="E8" i="88"/>
  <c r="I8" i="88"/>
  <c r="K8" i="88"/>
  <c r="O8" i="88"/>
  <c r="P8" i="88"/>
  <c r="T8" i="88"/>
  <c r="U8" i="88"/>
  <c r="Y8" i="88"/>
  <c r="AA8" i="88"/>
  <c r="AE8" i="88"/>
  <c r="AF8" i="88"/>
  <c r="AJ8" i="88"/>
  <c r="AK8" i="88"/>
  <c r="AO8" i="88"/>
  <c r="D9" i="88"/>
  <c r="H9" i="88"/>
  <c r="I9" i="88"/>
  <c r="M9" i="88"/>
  <c r="N9" i="88"/>
  <c r="R9" i="88"/>
  <c r="T9" i="88"/>
  <c r="X9" i="88"/>
  <c r="Y9" i="88"/>
  <c r="AC9" i="88"/>
  <c r="AD9" i="88"/>
  <c r="AH9" i="88"/>
  <c r="AJ9" i="88"/>
  <c r="AN9" i="88"/>
  <c r="AO9" i="88"/>
  <c r="F10" i="88"/>
  <c r="G10" i="88"/>
  <c r="K10" i="88"/>
  <c r="M10" i="88"/>
  <c r="Q10" i="88"/>
  <c r="R10" i="88"/>
  <c r="V10" i="88"/>
  <c r="W10" i="88"/>
  <c r="AA10" i="88"/>
  <c r="AC10" i="88"/>
  <c r="AG10" i="88"/>
  <c r="AH10" i="88"/>
  <c r="AL10" i="88"/>
  <c r="AM10" i="88"/>
  <c r="D11" i="88"/>
  <c r="F11" i="88"/>
  <c r="J11" i="88"/>
  <c r="K11" i="88"/>
  <c r="O11" i="88"/>
  <c r="P11" i="88"/>
  <c r="T11" i="88"/>
  <c r="V11" i="88"/>
  <c r="Z11" i="88"/>
  <c r="AA11" i="88"/>
  <c r="AE11" i="88"/>
  <c r="AF11" i="88"/>
  <c r="AJ11" i="88"/>
  <c r="AL11" i="88"/>
  <c r="C12" i="88"/>
  <c r="D12" i="88"/>
  <c r="H12" i="88"/>
  <c r="I12" i="88"/>
  <c r="M12" i="88"/>
  <c r="O12" i="88"/>
  <c r="S12" i="88"/>
  <c r="T12" i="88"/>
  <c r="X12" i="88"/>
  <c r="Y12" i="88"/>
  <c r="AC12" i="88"/>
  <c r="AE12" i="88"/>
  <c r="AI12" i="88"/>
  <c r="AJ12" i="88"/>
  <c r="AN12" i="88"/>
  <c r="AO12" i="88"/>
  <c r="F13" i="88"/>
  <c r="H13" i="88"/>
  <c r="L13" i="88"/>
  <c r="M13" i="88"/>
  <c r="Q13" i="88"/>
  <c r="R13" i="88"/>
  <c r="V13" i="88"/>
  <c r="X13" i="88"/>
  <c r="AB13" i="88"/>
  <c r="AC13" i="88"/>
  <c r="AG13" i="88"/>
  <c r="AH13" i="88"/>
  <c r="AL13" i="88"/>
  <c r="AN13" i="88"/>
  <c r="E14" i="88"/>
  <c r="F14" i="88"/>
  <c r="J14" i="88"/>
  <c r="K14" i="88"/>
  <c r="O14" i="88"/>
  <c r="Q14" i="88"/>
  <c r="U14" i="88"/>
  <c r="V14" i="88"/>
  <c r="Z14" i="88"/>
  <c r="AA14" i="88"/>
  <c r="AE14" i="88"/>
  <c r="AG14" i="88"/>
  <c r="AK14" i="88"/>
  <c r="AL14" i="88"/>
  <c r="C15" i="88"/>
  <c r="D15" i="88"/>
  <c r="H15" i="88"/>
  <c r="J15" i="88"/>
  <c r="N15" i="88"/>
  <c r="O15" i="88"/>
  <c r="S15" i="88"/>
  <c r="T15" i="88"/>
  <c r="X15" i="88"/>
  <c r="Z15" i="88"/>
  <c r="AD15" i="88"/>
  <c r="AE15" i="88"/>
  <c r="AH15" i="88"/>
  <c r="AI15" i="88"/>
  <c r="AL15" i="88"/>
  <c r="AM15" i="88"/>
  <c r="C16" i="88"/>
  <c r="D16" i="88"/>
  <c r="G16" i="88"/>
  <c r="H16" i="88"/>
  <c r="K16" i="88"/>
  <c r="L16" i="88"/>
  <c r="O16" i="88"/>
  <c r="P16" i="88"/>
  <c r="S16" i="88"/>
  <c r="T16" i="88"/>
  <c r="W16" i="88"/>
  <c r="X16" i="88"/>
  <c r="AA16" i="88"/>
  <c r="AB16" i="88"/>
  <c r="AE16" i="88"/>
  <c r="AF16" i="88"/>
  <c r="AI16" i="88"/>
  <c r="AJ16" i="88"/>
  <c r="AM16" i="88"/>
  <c r="AN16" i="88"/>
  <c r="D17" i="88"/>
  <c r="E17" i="88"/>
  <c r="H17" i="88"/>
  <c r="I17" i="88"/>
  <c r="L17" i="88"/>
  <c r="M17" i="88"/>
  <c r="P17" i="88"/>
  <c r="Q17" i="88"/>
  <c r="T17" i="88"/>
  <c r="U17" i="88"/>
  <c r="X17" i="88"/>
  <c r="Y17" i="88"/>
  <c r="AB17" i="88"/>
  <c r="AC17" i="88"/>
  <c r="AF17" i="88"/>
  <c r="AG17" i="88"/>
  <c r="AJ17" i="88"/>
  <c r="AK17" i="88"/>
  <c r="AL17" i="88"/>
  <c r="AM17" i="88"/>
  <c r="AN17" i="88"/>
  <c r="AO17" i="88"/>
  <c r="C18" i="88"/>
  <c r="D18" i="88"/>
  <c r="E18" i="88"/>
  <c r="F18" i="88"/>
  <c r="G18" i="88"/>
  <c r="H18" i="88"/>
  <c r="I18" i="88"/>
  <c r="J18" i="88"/>
  <c r="K18" i="88"/>
  <c r="L18" i="88"/>
  <c r="M18" i="88"/>
  <c r="N18" i="88"/>
  <c r="O18" i="88"/>
  <c r="P18" i="88"/>
  <c r="Q18" i="88"/>
  <c r="R18" i="88"/>
  <c r="S18" i="88"/>
  <c r="T18" i="88"/>
  <c r="U18" i="88"/>
  <c r="V18" i="88"/>
  <c r="W18" i="88"/>
  <c r="X18" i="88"/>
  <c r="Y18" i="88"/>
  <c r="Z18" i="88"/>
  <c r="AA18" i="88"/>
  <c r="AB18" i="88"/>
  <c r="AC18" i="88"/>
  <c r="AD18" i="88"/>
  <c r="AE18" i="88"/>
  <c r="AF18" i="88"/>
  <c r="AG18" i="88"/>
  <c r="AH18" i="88"/>
  <c r="AI18" i="88"/>
  <c r="AJ18" i="88"/>
  <c r="AK18" i="88"/>
  <c r="AL18" i="88"/>
  <c r="AM18" i="88"/>
  <c r="AN18" i="88"/>
  <c r="AO18" i="88"/>
  <c r="C19" i="88"/>
  <c r="D19" i="88"/>
  <c r="E19" i="88"/>
  <c r="F19" i="88"/>
  <c r="G19" i="88"/>
  <c r="H19" i="88"/>
  <c r="I19" i="88"/>
  <c r="J19" i="88"/>
  <c r="K19" i="88"/>
  <c r="L19" i="88"/>
  <c r="M19" i="88"/>
  <c r="N19" i="88"/>
  <c r="O19" i="88"/>
  <c r="P19" i="88"/>
  <c r="Q19" i="88"/>
  <c r="R19" i="88"/>
  <c r="S19" i="88"/>
  <c r="T19" i="88"/>
  <c r="U19" i="88"/>
  <c r="V19" i="88"/>
  <c r="W19" i="88"/>
  <c r="X19" i="88"/>
  <c r="Y19" i="88"/>
  <c r="Z19" i="88"/>
  <c r="AA19" i="88"/>
  <c r="AB19" i="88"/>
  <c r="AC19" i="88"/>
  <c r="AD19" i="88"/>
  <c r="AE19" i="88"/>
  <c r="AF19" i="88"/>
  <c r="AG19" i="88"/>
  <c r="AH19" i="88"/>
  <c r="AI19" i="88"/>
  <c r="AJ19" i="88"/>
  <c r="AK19" i="88"/>
  <c r="AL19" i="88"/>
  <c r="AM19" i="88"/>
  <c r="AN19" i="88"/>
  <c r="AO19" i="88"/>
  <c r="C20" i="88"/>
  <c r="D20" i="88"/>
  <c r="E20" i="88"/>
  <c r="F20" i="88"/>
  <c r="G20" i="88"/>
  <c r="H20" i="88"/>
  <c r="I20" i="88"/>
  <c r="J20" i="88"/>
  <c r="K20" i="88"/>
  <c r="L20" i="88"/>
  <c r="M20" i="88"/>
  <c r="N20" i="88"/>
  <c r="O20" i="88"/>
  <c r="P20" i="88"/>
  <c r="Q20" i="88"/>
  <c r="R20" i="88"/>
  <c r="S20" i="88"/>
  <c r="T20" i="88"/>
  <c r="U20" i="88"/>
  <c r="V20" i="88"/>
  <c r="W20" i="88"/>
  <c r="X20" i="88"/>
  <c r="Y20" i="88"/>
  <c r="Z20" i="88"/>
  <c r="AA20" i="88"/>
  <c r="AB20" i="88"/>
  <c r="AC20" i="88"/>
  <c r="AD20" i="88"/>
  <c r="AE20" i="88"/>
  <c r="AF20" i="88"/>
  <c r="AG20" i="88"/>
  <c r="AH20" i="88"/>
  <c r="AI20" i="88"/>
  <c r="AJ20" i="88"/>
  <c r="AK20" i="88"/>
  <c r="AL20" i="88"/>
  <c r="AM20" i="88"/>
  <c r="AN20" i="88"/>
  <c r="AO20" i="88"/>
  <c r="C21" i="88"/>
  <c r="D21" i="88"/>
  <c r="E21" i="88"/>
  <c r="F21" i="88"/>
  <c r="G21" i="88"/>
  <c r="H21" i="88"/>
  <c r="I21" i="88"/>
  <c r="J21" i="88"/>
  <c r="K21" i="88"/>
  <c r="L21" i="88"/>
  <c r="M21" i="88"/>
  <c r="N21" i="88"/>
  <c r="O21" i="88"/>
  <c r="P21" i="88"/>
  <c r="Q21" i="88"/>
  <c r="R21" i="88"/>
  <c r="S21" i="88"/>
  <c r="T21" i="88"/>
  <c r="U21" i="88"/>
  <c r="V21" i="88"/>
  <c r="W21" i="88"/>
  <c r="X21" i="88"/>
  <c r="Y21" i="88"/>
  <c r="Z21" i="88"/>
  <c r="AA21" i="88"/>
  <c r="AB21" i="88"/>
  <c r="AC21" i="88"/>
  <c r="AD21" i="88"/>
  <c r="AE21" i="88"/>
  <c r="AF21" i="88"/>
  <c r="AG21" i="88"/>
  <c r="AH21" i="88"/>
  <c r="AI21" i="88"/>
  <c r="AJ21" i="88"/>
  <c r="AK21" i="88"/>
  <c r="AL21" i="88"/>
  <c r="AM21" i="88"/>
  <c r="AN21" i="88"/>
  <c r="AO21" i="88"/>
  <c r="C22" i="88"/>
  <c r="D22" i="88"/>
  <c r="E22" i="88"/>
  <c r="F22" i="88"/>
  <c r="G22" i="88"/>
  <c r="H22" i="88"/>
  <c r="I22" i="88"/>
  <c r="J22" i="88"/>
  <c r="K22" i="88"/>
  <c r="L22" i="88"/>
  <c r="M22" i="88"/>
  <c r="N22" i="88"/>
  <c r="O22" i="88"/>
  <c r="P22" i="88"/>
  <c r="Q22" i="88"/>
  <c r="R22" i="88"/>
  <c r="S22" i="88"/>
  <c r="T22" i="88"/>
  <c r="U22" i="88"/>
  <c r="V22" i="88"/>
  <c r="W22" i="88"/>
  <c r="X22" i="88"/>
  <c r="Y22" i="88"/>
  <c r="Z22" i="88"/>
  <c r="AA22" i="88"/>
  <c r="AB22" i="88"/>
  <c r="AC22" i="88"/>
  <c r="AD22" i="88"/>
  <c r="AE22" i="88"/>
  <c r="AF22" i="88"/>
  <c r="AG22" i="88"/>
  <c r="AH22" i="88"/>
  <c r="AI22" i="88"/>
  <c r="AJ22" i="88"/>
  <c r="AK22" i="88"/>
  <c r="AL22" i="88"/>
  <c r="AM22" i="88"/>
  <c r="AN22" i="88"/>
  <c r="AO22" i="88"/>
  <c r="C23" i="88"/>
  <c r="D23" i="88"/>
  <c r="E23" i="88"/>
  <c r="F23" i="88"/>
  <c r="G23" i="88"/>
  <c r="H23" i="88"/>
  <c r="I23" i="88"/>
  <c r="J23" i="88"/>
  <c r="K23" i="88"/>
  <c r="L23" i="88"/>
  <c r="M23" i="88"/>
  <c r="N23" i="88"/>
  <c r="O23" i="88"/>
  <c r="P23" i="88"/>
  <c r="Q23" i="88"/>
  <c r="R23" i="88"/>
  <c r="S23" i="88"/>
  <c r="T23" i="88"/>
  <c r="U23" i="88"/>
  <c r="V23" i="88"/>
  <c r="W23" i="88"/>
  <c r="X23" i="88"/>
  <c r="Y23" i="88"/>
  <c r="Z23" i="88"/>
  <c r="AA23" i="88"/>
  <c r="AB23" i="88"/>
  <c r="AC23" i="88"/>
  <c r="AD23" i="88"/>
  <c r="AE23" i="88"/>
  <c r="AF23" i="88"/>
  <c r="AG23" i="88"/>
  <c r="AH23" i="88"/>
  <c r="AI23" i="88"/>
  <c r="AJ23" i="88"/>
  <c r="AK23" i="88"/>
  <c r="AL23" i="88"/>
  <c r="AM23" i="88"/>
  <c r="AN23" i="88"/>
  <c r="AO23" i="88"/>
  <c r="C24" i="88"/>
  <c r="D24" i="88"/>
  <c r="E24" i="88"/>
  <c r="F24" i="88"/>
  <c r="G24" i="88"/>
  <c r="H24" i="88"/>
  <c r="I24" i="88"/>
  <c r="J24" i="88"/>
  <c r="K24" i="88"/>
  <c r="L24" i="88"/>
  <c r="M24" i="88"/>
  <c r="N24" i="88"/>
  <c r="O24" i="88"/>
  <c r="P24" i="88"/>
  <c r="Q24" i="88"/>
  <c r="R24" i="88"/>
  <c r="S24" i="88"/>
  <c r="T24" i="88"/>
  <c r="U24" i="88"/>
  <c r="V24" i="88"/>
  <c r="W24" i="88"/>
  <c r="X24" i="88"/>
  <c r="Y24" i="88"/>
  <c r="Z24" i="88"/>
  <c r="AA24" i="88"/>
  <c r="AB24" i="88"/>
  <c r="AC24" i="88"/>
  <c r="AD24" i="88"/>
  <c r="AE24" i="88"/>
  <c r="AF24" i="88"/>
  <c r="AG24" i="88"/>
  <c r="AH24" i="88"/>
  <c r="AI24" i="88"/>
  <c r="AJ24" i="88"/>
  <c r="AK24" i="88"/>
  <c r="AL24" i="88"/>
  <c r="AM24" i="88"/>
  <c r="AN24" i="88"/>
  <c r="AO24" i="88"/>
  <c r="C25" i="88"/>
  <c r="D25" i="88"/>
  <c r="E25" i="88"/>
  <c r="F25" i="88"/>
  <c r="G25" i="88"/>
  <c r="H25" i="88"/>
  <c r="I25" i="88"/>
  <c r="J25" i="88"/>
  <c r="K25" i="88"/>
  <c r="L25" i="88"/>
  <c r="M25" i="88"/>
  <c r="N25" i="88"/>
  <c r="O25" i="88"/>
  <c r="P25" i="88"/>
  <c r="Q25" i="88"/>
  <c r="R25" i="88"/>
  <c r="S25" i="88"/>
  <c r="T25" i="88"/>
  <c r="U25" i="88"/>
  <c r="V25" i="88"/>
  <c r="W25" i="88"/>
  <c r="X25" i="88"/>
  <c r="Y25" i="88"/>
  <c r="Z25" i="88"/>
  <c r="AA25" i="88"/>
  <c r="AB25" i="88"/>
  <c r="AC25" i="88"/>
  <c r="AD25" i="88"/>
  <c r="AE25" i="88"/>
  <c r="AF25" i="88"/>
  <c r="AG25" i="88"/>
  <c r="AH25" i="88"/>
  <c r="AI25" i="88"/>
  <c r="AJ25" i="88"/>
  <c r="AK25" i="88"/>
  <c r="AL25" i="88"/>
  <c r="AM25" i="88"/>
  <c r="AN25" i="88"/>
  <c r="AO25" i="88"/>
  <c r="C26" i="88"/>
  <c r="D26" i="88"/>
  <c r="E26" i="88"/>
  <c r="F26" i="88"/>
  <c r="G26" i="88"/>
  <c r="H26" i="88"/>
  <c r="I26" i="88"/>
  <c r="J26" i="88"/>
  <c r="K26" i="88"/>
  <c r="L26" i="88"/>
  <c r="M26" i="88"/>
  <c r="N26" i="88"/>
  <c r="O26" i="88"/>
  <c r="P26" i="88"/>
  <c r="Q26" i="88"/>
  <c r="R26" i="88"/>
  <c r="S26" i="88"/>
  <c r="T26" i="88"/>
  <c r="U26" i="88"/>
  <c r="V26" i="88"/>
  <c r="W26" i="88"/>
  <c r="X26" i="88"/>
  <c r="Y26" i="88"/>
  <c r="Z26" i="88"/>
  <c r="AA26" i="88"/>
  <c r="AB26" i="88"/>
  <c r="AC26" i="88"/>
  <c r="AD26" i="88"/>
  <c r="AE26" i="88"/>
  <c r="AF26" i="88"/>
  <c r="AG26" i="88"/>
  <c r="AH26" i="88"/>
  <c r="AI26" i="88"/>
  <c r="AJ26" i="88"/>
  <c r="AK26" i="88"/>
  <c r="AL26" i="88"/>
  <c r="AM26" i="88"/>
  <c r="AN26" i="88"/>
  <c r="AO26" i="88"/>
  <c r="C27" i="88"/>
  <c r="D27" i="88"/>
  <c r="E27" i="88"/>
  <c r="F27" i="88"/>
  <c r="G27" i="88"/>
  <c r="H27" i="88"/>
  <c r="I27" i="88"/>
  <c r="J27" i="88"/>
  <c r="K27" i="88"/>
  <c r="L27" i="88"/>
  <c r="M27" i="88"/>
  <c r="N27" i="88"/>
  <c r="O27" i="88"/>
  <c r="P27" i="88"/>
  <c r="Q27" i="88"/>
  <c r="R27" i="88"/>
  <c r="S27" i="88"/>
  <c r="T27" i="88"/>
  <c r="U27" i="88"/>
  <c r="V27" i="88"/>
  <c r="W27" i="88"/>
  <c r="X27" i="88"/>
  <c r="Y27" i="88"/>
  <c r="Z27" i="88"/>
  <c r="AA27" i="88"/>
  <c r="AB27" i="88"/>
  <c r="AC27" i="88"/>
  <c r="AD27" i="88"/>
  <c r="AE27" i="88"/>
  <c r="AF27" i="88"/>
  <c r="AG27" i="88"/>
  <c r="AH27" i="88"/>
  <c r="AI27" i="88"/>
  <c r="AJ27" i="88"/>
  <c r="AK27" i="88"/>
  <c r="AL27" i="88"/>
  <c r="AM27" i="88"/>
  <c r="AN27" i="88"/>
  <c r="AO27" i="88"/>
  <c r="C28" i="88"/>
  <c r="D28" i="88"/>
  <c r="E28" i="88"/>
  <c r="F28" i="88"/>
  <c r="G28" i="88"/>
  <c r="H28" i="88"/>
  <c r="I28" i="88"/>
  <c r="J28" i="88"/>
  <c r="K28" i="88"/>
  <c r="L28" i="88"/>
  <c r="M28" i="88"/>
  <c r="N28" i="88"/>
  <c r="O28" i="88"/>
  <c r="P28" i="88"/>
  <c r="Q28" i="88"/>
  <c r="R28" i="88"/>
  <c r="S28" i="88"/>
  <c r="T28" i="88"/>
  <c r="U28" i="88"/>
  <c r="V28" i="88"/>
  <c r="W28" i="88"/>
  <c r="X28" i="88"/>
  <c r="Y28" i="88"/>
  <c r="Z28" i="88"/>
  <c r="AA28" i="88"/>
  <c r="AB28" i="88"/>
  <c r="AC28" i="88"/>
  <c r="AD28" i="88"/>
  <c r="AE28" i="88"/>
  <c r="AF28" i="88"/>
  <c r="AG28" i="88"/>
  <c r="AH28" i="88"/>
  <c r="AI28" i="88"/>
  <c r="AJ28" i="88"/>
  <c r="AK28" i="88"/>
  <c r="AL28" i="88"/>
  <c r="AM28" i="88"/>
  <c r="AN28" i="88"/>
  <c r="AO28" i="88"/>
  <c r="C29" i="88"/>
  <c r="D29" i="88"/>
  <c r="E29" i="88"/>
  <c r="F29" i="88"/>
  <c r="G29" i="88"/>
  <c r="H29" i="88"/>
  <c r="I29" i="88"/>
  <c r="J29" i="88"/>
  <c r="K29" i="88"/>
  <c r="L29" i="88"/>
  <c r="M29" i="88"/>
  <c r="N29" i="88"/>
  <c r="O29" i="88"/>
  <c r="P29" i="88"/>
  <c r="Q29" i="88"/>
  <c r="R29" i="88"/>
  <c r="S29" i="88"/>
  <c r="T29" i="88"/>
  <c r="U29" i="88"/>
  <c r="V29" i="88"/>
  <c r="W29" i="88"/>
  <c r="X29" i="88"/>
  <c r="Y29" i="88"/>
  <c r="Z29" i="88"/>
  <c r="AA29" i="88"/>
  <c r="AB29" i="88"/>
  <c r="AC29" i="88"/>
  <c r="AD29" i="88"/>
  <c r="AE29" i="88"/>
  <c r="AF29" i="88"/>
  <c r="AG29" i="88"/>
  <c r="AH29" i="88"/>
  <c r="AI29" i="88"/>
  <c r="AJ29" i="88"/>
  <c r="AK29" i="88"/>
  <c r="AL29" i="88"/>
  <c r="AM29" i="88"/>
  <c r="AN29" i="88"/>
  <c r="AO29" i="88"/>
  <c r="C30" i="88"/>
  <c r="D30" i="88"/>
  <c r="E30" i="88"/>
  <c r="F30" i="88"/>
  <c r="G30" i="88"/>
  <c r="H30" i="88"/>
  <c r="I30" i="88"/>
  <c r="J30" i="88"/>
  <c r="K30" i="88"/>
  <c r="L30" i="88"/>
  <c r="M30" i="88"/>
  <c r="N30" i="88"/>
  <c r="O30" i="88"/>
  <c r="P30" i="88"/>
  <c r="Q30" i="88"/>
  <c r="R30" i="88"/>
  <c r="S30" i="88"/>
  <c r="T30" i="88"/>
  <c r="U30" i="88"/>
  <c r="V30" i="88"/>
  <c r="W30" i="88"/>
  <c r="X30" i="88"/>
  <c r="Y30" i="88"/>
  <c r="Z30" i="88"/>
  <c r="AA30" i="88"/>
  <c r="AB30" i="88"/>
  <c r="AC30" i="88"/>
  <c r="AD30" i="88"/>
  <c r="AE30" i="88"/>
  <c r="AF30" i="88"/>
  <c r="AG30" i="88"/>
  <c r="AH30" i="88"/>
  <c r="AI30" i="88"/>
  <c r="AJ30" i="88"/>
  <c r="AK30" i="88"/>
  <c r="AL30" i="88"/>
  <c r="AM30" i="88"/>
  <c r="AN30" i="88"/>
  <c r="AO30" i="88"/>
  <c r="C31" i="88"/>
  <c r="D31" i="88"/>
  <c r="E31" i="88"/>
  <c r="F31" i="88"/>
  <c r="G31" i="88"/>
  <c r="H31" i="88"/>
  <c r="I31" i="88"/>
  <c r="J31" i="88"/>
  <c r="K31" i="88"/>
  <c r="L31" i="88"/>
  <c r="M31" i="88"/>
  <c r="N31" i="88"/>
  <c r="O31" i="88"/>
  <c r="P31" i="88"/>
  <c r="Q31" i="88"/>
  <c r="R31" i="88"/>
  <c r="S31" i="88"/>
  <c r="T31" i="88"/>
  <c r="U31" i="88"/>
  <c r="V31" i="88"/>
  <c r="W31" i="88"/>
  <c r="X31" i="88"/>
  <c r="Y31" i="88"/>
  <c r="Z31" i="88"/>
  <c r="AA31" i="88"/>
  <c r="AB31" i="88"/>
  <c r="AC31" i="88"/>
  <c r="AD31" i="88"/>
  <c r="AE31" i="88"/>
  <c r="AF31" i="88"/>
  <c r="AG31" i="88"/>
  <c r="AH31" i="88"/>
  <c r="AI31" i="88"/>
  <c r="AJ31" i="88"/>
  <c r="AK31" i="88"/>
  <c r="AL31" i="88"/>
  <c r="AM31" i="88"/>
  <c r="AN31" i="88"/>
  <c r="AO31" i="88"/>
  <c r="C32" i="88"/>
  <c r="D32" i="88"/>
  <c r="E32" i="88"/>
  <c r="F32" i="88"/>
  <c r="G32" i="88"/>
  <c r="H32" i="88"/>
  <c r="I32" i="88"/>
  <c r="J32" i="88"/>
  <c r="K32" i="88"/>
  <c r="L32" i="88"/>
  <c r="M32" i="88"/>
  <c r="N32" i="88"/>
  <c r="O32" i="88"/>
  <c r="P32" i="88"/>
  <c r="Q32" i="88"/>
  <c r="R32" i="88"/>
  <c r="S32" i="88"/>
  <c r="T32" i="88"/>
  <c r="U32" i="88"/>
  <c r="V32" i="88"/>
  <c r="W32" i="88"/>
  <c r="X32" i="88"/>
  <c r="Y32" i="88"/>
  <c r="Z32" i="88"/>
  <c r="AA32" i="88"/>
  <c r="AB32" i="88"/>
  <c r="AC32" i="88"/>
  <c r="AD32" i="88"/>
  <c r="AE32" i="88"/>
  <c r="AF32" i="88"/>
  <c r="AG32" i="88"/>
  <c r="AH32" i="88"/>
  <c r="AI32" i="88"/>
  <c r="AJ32" i="88"/>
  <c r="AK32" i="88"/>
  <c r="AL32" i="88"/>
  <c r="AM32" i="88"/>
  <c r="AN32" i="88"/>
  <c r="AO32" i="88"/>
  <c r="C33" i="88"/>
  <c r="D33" i="88"/>
  <c r="E33" i="88"/>
  <c r="F33" i="88"/>
  <c r="G33" i="88"/>
  <c r="H33" i="88"/>
  <c r="I33" i="88"/>
  <c r="J33" i="88"/>
  <c r="K33" i="88"/>
  <c r="L33" i="88"/>
  <c r="M33" i="88"/>
  <c r="N33" i="88"/>
  <c r="O33" i="88"/>
  <c r="P33" i="88"/>
  <c r="Q33" i="88"/>
  <c r="R33" i="88"/>
  <c r="S33" i="88"/>
  <c r="T33" i="88"/>
  <c r="U33" i="88"/>
  <c r="V33" i="88"/>
  <c r="W33" i="88"/>
  <c r="X33" i="88"/>
  <c r="Y33" i="88"/>
  <c r="Z33" i="88"/>
  <c r="AA33" i="88"/>
  <c r="AB33" i="88"/>
  <c r="AC33" i="88"/>
  <c r="AD33" i="88"/>
  <c r="AE33" i="88"/>
  <c r="AF33" i="88"/>
  <c r="AG33" i="88"/>
  <c r="AH33" i="88"/>
  <c r="AI33" i="88"/>
  <c r="AJ33" i="88"/>
  <c r="AK33" i="88"/>
  <c r="AL33" i="88"/>
  <c r="AM33" i="88"/>
  <c r="AN33" i="88"/>
  <c r="AO33" i="88"/>
  <c r="C34" i="88"/>
  <c r="D34" i="88"/>
  <c r="E34" i="88"/>
  <c r="F34" i="88"/>
  <c r="G34" i="88"/>
  <c r="H34" i="88"/>
  <c r="I34" i="88"/>
  <c r="J34" i="88"/>
  <c r="K34" i="88"/>
  <c r="L34" i="88"/>
  <c r="M34" i="88"/>
  <c r="N34" i="88"/>
  <c r="O34" i="88"/>
  <c r="P34" i="88"/>
  <c r="Q34" i="88"/>
  <c r="R34" i="88"/>
  <c r="S34" i="88"/>
  <c r="T34" i="88"/>
  <c r="U34" i="88"/>
  <c r="V34" i="88"/>
  <c r="W34" i="88"/>
  <c r="X34" i="88"/>
  <c r="Y34" i="88"/>
  <c r="Z34" i="88"/>
  <c r="AA34" i="88"/>
  <c r="AB34" i="88"/>
  <c r="AC34" i="88"/>
  <c r="AD34" i="88"/>
  <c r="AE34" i="88"/>
  <c r="AF34" i="88"/>
  <c r="AG34" i="88"/>
  <c r="AH34" i="88"/>
  <c r="AI34" i="88"/>
  <c r="AJ34" i="88"/>
  <c r="AK34" i="88"/>
  <c r="AL34" i="88"/>
  <c r="AM34" i="88"/>
  <c r="AN34" i="88"/>
  <c r="AO34" i="88"/>
  <c r="C35" i="88"/>
  <c r="D35" i="88"/>
  <c r="E35" i="88"/>
  <c r="F35" i="88"/>
  <c r="G35" i="88"/>
  <c r="H35" i="88"/>
  <c r="I35" i="88"/>
  <c r="J35" i="88"/>
  <c r="K35" i="88"/>
  <c r="L35" i="88"/>
  <c r="M35" i="88"/>
  <c r="N35" i="88"/>
  <c r="O35" i="88"/>
  <c r="P35" i="88"/>
  <c r="Q35" i="88"/>
  <c r="R35" i="88"/>
  <c r="S35" i="88"/>
  <c r="T35" i="88"/>
  <c r="U35" i="88"/>
  <c r="V35" i="88"/>
  <c r="W35" i="88"/>
  <c r="X35" i="88"/>
  <c r="Y35" i="88"/>
  <c r="Z35" i="88"/>
  <c r="AA35" i="88"/>
  <c r="AB35" i="88"/>
  <c r="AC35" i="88"/>
  <c r="AD35" i="88"/>
  <c r="AE35" i="88"/>
  <c r="AF35" i="88"/>
  <c r="AG35" i="88"/>
  <c r="AH35" i="88"/>
  <c r="AI35" i="88"/>
  <c r="AJ35" i="88"/>
  <c r="AK35" i="88"/>
  <c r="AL35" i="88"/>
  <c r="AM35" i="88"/>
  <c r="AN35" i="88"/>
  <c r="AO35" i="88"/>
  <c r="C36" i="88"/>
  <c r="D36" i="88"/>
  <c r="E36" i="88"/>
  <c r="F36" i="88"/>
  <c r="G36" i="88"/>
  <c r="H36" i="88"/>
  <c r="I36" i="88"/>
  <c r="J36" i="88"/>
  <c r="K36" i="88"/>
  <c r="L36" i="88"/>
  <c r="M36" i="88"/>
  <c r="N36" i="88"/>
  <c r="O36" i="88"/>
  <c r="P36" i="88"/>
  <c r="Q36" i="88"/>
  <c r="R36" i="88"/>
  <c r="S36" i="88"/>
  <c r="T36" i="88"/>
  <c r="U36" i="88"/>
  <c r="V36" i="88"/>
  <c r="W36" i="88"/>
  <c r="X36" i="88"/>
  <c r="Y36" i="88"/>
  <c r="Z36" i="88"/>
  <c r="AA36" i="88"/>
  <c r="AB36" i="88"/>
  <c r="AC36" i="88"/>
  <c r="AD36" i="88"/>
  <c r="AE36" i="88"/>
  <c r="AF36" i="88"/>
  <c r="AG36" i="88"/>
  <c r="AH36" i="88"/>
  <c r="AI36" i="88"/>
  <c r="AJ36" i="88"/>
  <c r="AK36" i="88"/>
  <c r="AL36" i="88"/>
  <c r="AM36" i="88"/>
  <c r="AN36" i="88"/>
  <c r="AO36" i="88"/>
  <c r="C37" i="88"/>
  <c r="D37" i="88"/>
  <c r="E37" i="88"/>
  <c r="F37" i="88"/>
  <c r="G37" i="88"/>
  <c r="H37" i="88"/>
  <c r="I37" i="88"/>
  <c r="J37" i="88"/>
  <c r="K37" i="88"/>
  <c r="L37" i="88"/>
  <c r="M37" i="88"/>
  <c r="N37" i="88"/>
  <c r="O37" i="88"/>
  <c r="P37" i="88"/>
  <c r="Q37" i="88"/>
  <c r="R37" i="88"/>
  <c r="S37" i="88"/>
  <c r="T37" i="88"/>
  <c r="U37" i="88"/>
  <c r="V37" i="88"/>
  <c r="W37" i="88"/>
  <c r="X37" i="88"/>
  <c r="Y37" i="88"/>
  <c r="Z37" i="88"/>
  <c r="AA37" i="88"/>
  <c r="AB37" i="88"/>
  <c r="AC37" i="88"/>
  <c r="AD37" i="88"/>
  <c r="AE37" i="88"/>
  <c r="AF37" i="88"/>
  <c r="AG37" i="88"/>
  <c r="AH37" i="88"/>
  <c r="AI37" i="88"/>
  <c r="AJ37" i="88"/>
  <c r="AK37" i="88"/>
  <c r="AL37" i="88"/>
  <c r="AM37" i="88"/>
  <c r="AN37" i="88"/>
  <c r="AO37" i="88"/>
  <c r="C38" i="88"/>
  <c r="D38" i="88"/>
  <c r="E38" i="88"/>
  <c r="F38" i="88"/>
  <c r="G38" i="88"/>
  <c r="H38" i="88"/>
  <c r="I38" i="88"/>
  <c r="J38" i="88"/>
  <c r="K38" i="88"/>
  <c r="L38" i="88"/>
  <c r="M38" i="88"/>
  <c r="N38" i="88"/>
  <c r="O38" i="88"/>
  <c r="P38" i="88"/>
  <c r="Q38" i="88"/>
  <c r="R38" i="88"/>
  <c r="S38" i="88"/>
  <c r="T38" i="88"/>
  <c r="U38" i="88"/>
  <c r="V38" i="88"/>
  <c r="W38" i="88"/>
  <c r="X38" i="88"/>
  <c r="Y38" i="88"/>
  <c r="Z38" i="88"/>
  <c r="AA38" i="88"/>
  <c r="AB38" i="88"/>
  <c r="AC38" i="88"/>
  <c r="AD38" i="88"/>
  <c r="AE38" i="88"/>
  <c r="AF38" i="88"/>
  <c r="AG38" i="88"/>
  <c r="AH38" i="88"/>
  <c r="AI38" i="88"/>
  <c r="AJ38" i="88"/>
  <c r="AK38" i="88"/>
  <c r="AL38" i="88"/>
  <c r="AM38" i="88"/>
  <c r="AN38" i="88"/>
  <c r="AO38" i="88"/>
  <c r="C39" i="88"/>
  <c r="D39" i="88"/>
  <c r="E39" i="88"/>
  <c r="F39" i="88"/>
  <c r="G39" i="88"/>
  <c r="H39" i="88"/>
  <c r="I39" i="88"/>
  <c r="J39" i="88"/>
  <c r="K39" i="88"/>
  <c r="L39" i="88"/>
  <c r="M39" i="88"/>
  <c r="N39" i="88"/>
  <c r="O39" i="88"/>
  <c r="P39" i="88"/>
  <c r="Q39" i="88"/>
  <c r="R39" i="88"/>
  <c r="S39" i="88"/>
  <c r="T39" i="88"/>
  <c r="U39" i="88"/>
  <c r="V39" i="88"/>
  <c r="W39" i="88"/>
  <c r="X39" i="88"/>
  <c r="Y39" i="88"/>
  <c r="Z39" i="88"/>
  <c r="AA39" i="88"/>
  <c r="AB39" i="88"/>
  <c r="AC39" i="88"/>
  <c r="AD39" i="88"/>
  <c r="AE39" i="88"/>
  <c r="AF39" i="88"/>
  <c r="AG39" i="88"/>
  <c r="AH39" i="88"/>
  <c r="AI39" i="88"/>
  <c r="AJ39" i="88"/>
  <c r="AK39" i="88"/>
  <c r="AL39" i="88"/>
  <c r="AM39" i="88"/>
  <c r="AN39" i="88"/>
  <c r="AO39" i="88"/>
  <c r="C40" i="88"/>
  <c r="D40" i="88"/>
  <c r="E40" i="88"/>
  <c r="F40" i="88"/>
  <c r="G40" i="88"/>
  <c r="H40" i="88"/>
  <c r="I40" i="88"/>
  <c r="J40" i="88"/>
  <c r="K40" i="88"/>
  <c r="L40" i="88"/>
  <c r="M40" i="88"/>
  <c r="N40" i="88"/>
  <c r="O40" i="88"/>
  <c r="P40" i="88"/>
  <c r="Q40" i="88"/>
  <c r="R40" i="88"/>
  <c r="S40" i="88"/>
  <c r="T40" i="88"/>
  <c r="U40" i="88"/>
  <c r="V40" i="88"/>
  <c r="W40" i="88"/>
  <c r="X40" i="88"/>
  <c r="Y40" i="88"/>
  <c r="Z40" i="88"/>
  <c r="AA40" i="88"/>
  <c r="AB40" i="88"/>
  <c r="AC40" i="88"/>
  <c r="AD40" i="88"/>
  <c r="AE40" i="88"/>
  <c r="AF40" i="88"/>
  <c r="AG40" i="88"/>
  <c r="AH40" i="88"/>
  <c r="AI40" i="88"/>
  <c r="AJ40" i="88"/>
  <c r="AK40" i="88"/>
  <c r="AL40" i="88"/>
  <c r="AM40" i="88"/>
  <c r="AN40" i="88"/>
  <c r="AO40" i="88"/>
  <c r="C41" i="88"/>
  <c r="D41" i="88"/>
  <c r="E41" i="88"/>
  <c r="F41" i="88"/>
  <c r="G41" i="88"/>
  <c r="H41" i="88"/>
  <c r="I41" i="88"/>
  <c r="J41" i="88"/>
  <c r="K41" i="88"/>
  <c r="L41" i="88"/>
  <c r="M41" i="88"/>
  <c r="N41" i="88"/>
  <c r="O41" i="88"/>
  <c r="P41" i="88"/>
  <c r="Q41" i="88"/>
  <c r="R41" i="88"/>
  <c r="S41" i="88"/>
  <c r="T41" i="88"/>
  <c r="U41" i="88"/>
  <c r="V41" i="88"/>
  <c r="W41" i="88"/>
  <c r="X41" i="88"/>
  <c r="Y41" i="88"/>
  <c r="Z41" i="88"/>
  <c r="AA41" i="88"/>
  <c r="AB41" i="88"/>
  <c r="AC41" i="88"/>
  <c r="AD41" i="88"/>
  <c r="AE41" i="88"/>
  <c r="AF41" i="88"/>
  <c r="AG41" i="88"/>
  <c r="AH41" i="88"/>
  <c r="AI41" i="88"/>
  <c r="AJ41" i="88"/>
  <c r="AK41" i="88"/>
  <c r="AL41" i="88"/>
  <c r="AM41" i="88"/>
  <c r="AN41" i="88"/>
  <c r="AO41" i="88"/>
  <c r="C42" i="88"/>
  <c r="D42" i="88"/>
  <c r="E42" i="88"/>
  <c r="F42" i="88"/>
  <c r="G42" i="88"/>
  <c r="H42" i="88"/>
  <c r="I42" i="88"/>
  <c r="J42" i="88"/>
  <c r="K42" i="88"/>
  <c r="L42" i="88"/>
  <c r="M42" i="88"/>
  <c r="N42" i="88"/>
  <c r="O42" i="88"/>
  <c r="P42" i="88"/>
  <c r="Q42" i="88"/>
  <c r="R42" i="88"/>
  <c r="S42" i="88"/>
  <c r="T42" i="88"/>
  <c r="U42" i="88"/>
  <c r="V42" i="88"/>
  <c r="W42" i="88"/>
  <c r="X42" i="88"/>
  <c r="Y42" i="88"/>
  <c r="Z42" i="88"/>
  <c r="AA42" i="88"/>
  <c r="AB42" i="88"/>
  <c r="AC42" i="88"/>
  <c r="AD42" i="88"/>
  <c r="AE42" i="88"/>
  <c r="AF42" i="88"/>
  <c r="AG42" i="88"/>
  <c r="AH42" i="88"/>
  <c r="AI42" i="88"/>
  <c r="AJ42" i="88"/>
  <c r="AK42" i="88"/>
  <c r="AL42" i="88"/>
  <c r="AM42" i="88"/>
  <c r="AN42" i="88"/>
  <c r="AO42" i="88"/>
  <c r="C43" i="88"/>
  <c r="D43" i="88"/>
  <c r="E43" i="88"/>
  <c r="F43" i="88"/>
  <c r="G43" i="88"/>
  <c r="H43" i="88"/>
  <c r="I43" i="88"/>
  <c r="J43" i="88"/>
  <c r="K43" i="88"/>
  <c r="L43" i="88"/>
  <c r="M43" i="88"/>
  <c r="N43" i="88"/>
  <c r="O43" i="88"/>
  <c r="P43" i="88"/>
  <c r="Q43" i="88"/>
  <c r="R43" i="88"/>
  <c r="S43" i="88"/>
  <c r="T43" i="88"/>
  <c r="U43" i="88"/>
  <c r="V43" i="88"/>
  <c r="W43" i="88"/>
  <c r="X43" i="88"/>
  <c r="Y43" i="88"/>
  <c r="Z43" i="88"/>
  <c r="AA43" i="88"/>
  <c r="AB43" i="88"/>
  <c r="AC43" i="88"/>
  <c r="AD43" i="88"/>
  <c r="AE43" i="88"/>
  <c r="AF43" i="88"/>
  <c r="AG43" i="88"/>
  <c r="AH43" i="88"/>
  <c r="AI43" i="88"/>
  <c r="AJ43" i="88"/>
  <c r="AK43" i="88"/>
  <c r="AL43" i="88"/>
  <c r="AM43" i="88"/>
  <c r="AN43" i="88"/>
  <c r="AO43" i="88"/>
  <c r="C44" i="88"/>
  <c r="D44" i="88"/>
  <c r="E44" i="88"/>
  <c r="F44" i="88"/>
  <c r="G44" i="88"/>
  <c r="H44" i="88"/>
  <c r="I44" i="88"/>
  <c r="J44" i="88"/>
  <c r="K44" i="88"/>
  <c r="L44" i="88"/>
  <c r="M44" i="88"/>
  <c r="N44" i="88"/>
  <c r="O44" i="88"/>
  <c r="P44" i="88"/>
  <c r="Q44" i="88"/>
  <c r="R44" i="88"/>
  <c r="S44" i="88"/>
  <c r="T44" i="88"/>
  <c r="U44" i="88"/>
  <c r="V44" i="88"/>
  <c r="W44" i="88"/>
  <c r="X44" i="88"/>
  <c r="Y44" i="88"/>
  <c r="Z44" i="88"/>
  <c r="AA44" i="88"/>
  <c r="AB44" i="88"/>
  <c r="AC44" i="88"/>
  <c r="AD44" i="88"/>
  <c r="AE44" i="88"/>
  <c r="AF44" i="88"/>
  <c r="AG44" i="88"/>
  <c r="AH44" i="88"/>
  <c r="AI44" i="88"/>
  <c r="AJ44" i="88"/>
  <c r="AK44" i="88"/>
  <c r="AL44" i="88"/>
  <c r="AM44" i="88"/>
  <c r="AN44" i="88"/>
  <c r="AO44" i="88"/>
  <c r="C45" i="88"/>
  <c r="D45" i="88"/>
  <c r="E45" i="88"/>
  <c r="F45" i="88"/>
  <c r="G45" i="88"/>
  <c r="H45" i="88"/>
  <c r="I45" i="88"/>
  <c r="J45" i="88"/>
  <c r="K45" i="88"/>
  <c r="L45" i="88"/>
  <c r="M45" i="88"/>
  <c r="N45" i="88"/>
  <c r="O45" i="88"/>
  <c r="P45" i="88"/>
  <c r="Q45" i="88"/>
  <c r="R45" i="88"/>
  <c r="S45" i="88"/>
  <c r="T45" i="88"/>
  <c r="U45" i="88"/>
  <c r="V45" i="88"/>
  <c r="W45" i="88"/>
  <c r="X45" i="88"/>
  <c r="Y45" i="88"/>
  <c r="Z45" i="88"/>
  <c r="AA45" i="88"/>
  <c r="AB45" i="88"/>
  <c r="AC45" i="88"/>
  <c r="AD45" i="88"/>
  <c r="AE45" i="88"/>
  <c r="AF45" i="88"/>
  <c r="AG45" i="88"/>
  <c r="AH45" i="88"/>
  <c r="AI45" i="88"/>
  <c r="AJ45" i="88"/>
  <c r="AK45" i="88"/>
  <c r="AL45" i="88"/>
  <c r="AM45" i="88"/>
  <c r="AN45" i="88"/>
  <c r="AO45" i="88"/>
  <c r="K15" i="85"/>
  <c r="CF45" i="91" l="1"/>
  <c r="CF41" i="91"/>
  <c r="CF37" i="91"/>
  <c r="CF33" i="91"/>
  <c r="CF29" i="91"/>
  <c r="CF25" i="91"/>
  <c r="CF21" i="91"/>
  <c r="CF17" i="91"/>
  <c r="CF13" i="91"/>
  <c r="CF9" i="91"/>
  <c r="CF44" i="91"/>
  <c r="CF40" i="91"/>
  <c r="CF36" i="91"/>
  <c r="CF32" i="91"/>
  <c r="CF28" i="91"/>
  <c r="CF24" i="91"/>
  <c r="CF20" i="91"/>
  <c r="CF16" i="91"/>
  <c r="CF12" i="91"/>
  <c r="AD45" i="91"/>
  <c r="AD41" i="91"/>
  <c r="AD37" i="91"/>
  <c r="AD33" i="91"/>
  <c r="AD29" i="91"/>
  <c r="AD25" i="91"/>
  <c r="AD21" i="91"/>
  <c r="AD17" i="91"/>
  <c r="AD13" i="91"/>
  <c r="AD9" i="91"/>
  <c r="AD44" i="91"/>
  <c r="AD40" i="91"/>
  <c r="AD36" i="91"/>
  <c r="AD32" i="91"/>
  <c r="AD28" i="91"/>
  <c r="AD24" i="91"/>
  <c r="AD20" i="91"/>
  <c r="AD16" i="91"/>
  <c r="AD12" i="91"/>
  <c r="BA12" i="91"/>
  <c r="BA36" i="91"/>
  <c r="CT12" i="91"/>
  <c r="CT40" i="91"/>
  <c r="CT31" i="91"/>
  <c r="CT24" i="91"/>
  <c r="CT38" i="91"/>
  <c r="AK16" i="91"/>
  <c r="CN20" i="91"/>
  <c r="CN14" i="91"/>
  <c r="AK14" i="91"/>
  <c r="DD19" i="91"/>
  <c r="BA19" i="91"/>
  <c r="AQ28" i="91"/>
  <c r="CT28" i="91"/>
  <c r="DD8" i="91"/>
  <c r="BA8" i="91"/>
  <c r="DD9" i="91"/>
  <c r="DD11" i="91"/>
  <c r="DD10" i="91"/>
  <c r="BA10" i="91"/>
  <c r="CN30" i="91"/>
  <c r="AK30" i="91"/>
  <c r="AK39" i="91"/>
  <c r="CN39" i="91"/>
  <c r="AK29" i="91"/>
  <c r="CN29" i="91"/>
  <c r="DD37" i="91"/>
  <c r="BA37" i="91"/>
  <c r="AK21" i="91"/>
  <c r="CN21" i="91"/>
  <c r="DD27" i="91"/>
  <c r="BA27" i="91"/>
  <c r="CN35" i="91"/>
  <c r="AK35" i="91"/>
  <c r="DD20" i="91"/>
  <c r="BA20" i="91"/>
  <c r="CN9" i="91"/>
  <c r="AK9" i="91"/>
  <c r="AK11" i="91"/>
  <c r="CN11" i="91"/>
  <c r="AK17" i="91"/>
  <c r="CN17" i="91"/>
  <c r="CT21" i="91"/>
  <c r="CN22" i="91"/>
  <c r="AK22" i="91"/>
  <c r="DD32" i="91"/>
  <c r="BA32" i="91"/>
  <c r="CT11" i="91"/>
  <c r="AK12" i="91"/>
  <c r="AK13" i="91"/>
  <c r="CN13" i="91"/>
  <c r="DD16" i="91"/>
  <c r="BA16" i="91"/>
  <c r="CT17" i="91"/>
  <c r="DD24" i="91"/>
  <c r="BA24" i="91"/>
  <c r="CT29" i="91"/>
  <c r="BX47" i="91"/>
  <c r="CT14" i="91"/>
  <c r="CT18" i="91"/>
  <c r="AQ22" i="91"/>
  <c r="CT22" i="91"/>
  <c r="AK25" i="91"/>
  <c r="CN25" i="91"/>
  <c r="DD28" i="91"/>
  <c r="BA28" i="91"/>
  <c r="AK33" i="91"/>
  <c r="CN33" i="91"/>
  <c r="CT25" i="91"/>
  <c r="CT33" i="91"/>
  <c r="AK41" i="91"/>
  <c r="CN41" i="91"/>
  <c r="CT26" i="91"/>
  <c r="CT30" i="91"/>
  <c r="CT34" i="91"/>
  <c r="CT39" i="91"/>
  <c r="AQ39" i="91"/>
  <c r="CN43" i="91"/>
  <c r="AK43" i="91"/>
  <c r="CN44" i="91"/>
  <c r="AK44" i="91"/>
  <c r="DD38" i="91"/>
  <c r="BA38" i="91"/>
  <c r="CT41" i="91"/>
  <c r="BA39" i="91"/>
  <c r="DD40" i="91"/>
  <c r="BA40" i="91"/>
  <c r="CT46" i="91"/>
  <c r="AB15" i="90"/>
  <c r="X15" i="90"/>
  <c r="T15" i="90"/>
  <c r="P15" i="90"/>
  <c r="L15" i="90"/>
  <c r="H15" i="90"/>
  <c r="D15" i="90"/>
  <c r="AM14" i="90"/>
  <c r="AI14" i="90"/>
  <c r="AE14" i="90"/>
  <c r="AA14" i="90"/>
  <c r="W14" i="90"/>
  <c r="S14" i="90"/>
  <c r="O14" i="90"/>
  <c r="K14" i="90"/>
  <c r="G14" i="90"/>
  <c r="C14" i="90"/>
  <c r="AL13" i="90"/>
  <c r="AH13" i="90"/>
  <c r="AD13" i="90"/>
  <c r="Z13" i="90"/>
  <c r="V13" i="90"/>
  <c r="R13" i="90"/>
  <c r="N13" i="90"/>
  <c r="J13" i="90"/>
  <c r="F13" i="90"/>
  <c r="AO12" i="90"/>
  <c r="AK12" i="90"/>
  <c r="AG12" i="90"/>
  <c r="AC12" i="90"/>
  <c r="Y12" i="90"/>
  <c r="U12" i="90"/>
  <c r="Q12" i="90"/>
  <c r="M12" i="90"/>
  <c r="I12" i="90"/>
  <c r="E12" i="90"/>
  <c r="AN11" i="90"/>
  <c r="AJ11" i="90"/>
  <c r="AF11" i="90"/>
  <c r="AB11" i="90"/>
  <c r="X11" i="90"/>
  <c r="T11" i="90"/>
  <c r="P11" i="90"/>
  <c r="L11" i="90"/>
  <c r="H11" i="90"/>
  <c r="D11" i="90"/>
  <c r="AM10" i="90"/>
  <c r="AI10" i="90"/>
  <c r="AE10" i="90"/>
  <c r="AA10" i="90"/>
  <c r="W10" i="90"/>
  <c r="S10" i="90"/>
  <c r="O10" i="90"/>
  <c r="K10" i="90"/>
  <c r="G10" i="90"/>
  <c r="C10" i="90"/>
  <c r="AL9" i="90"/>
  <c r="AH9" i="90"/>
  <c r="AD9" i="90"/>
  <c r="Z9" i="90"/>
  <c r="V9" i="90"/>
  <c r="R9" i="90"/>
  <c r="N9" i="90"/>
  <c r="J9" i="90"/>
  <c r="F9" i="90"/>
  <c r="AO8" i="90"/>
  <c r="AK8" i="90"/>
  <c r="AG8" i="90"/>
  <c r="AC8" i="90"/>
  <c r="Y8" i="90"/>
  <c r="U8" i="90"/>
  <c r="Q8" i="90"/>
  <c r="M8" i="90"/>
  <c r="I8" i="90"/>
  <c r="E8" i="90"/>
  <c r="AN7" i="90"/>
  <c r="AJ7" i="90"/>
  <c r="AF7" i="90"/>
  <c r="AB7" i="90"/>
  <c r="X7" i="90"/>
  <c r="T7" i="90"/>
  <c r="P7" i="90"/>
  <c r="L7" i="90"/>
  <c r="H7" i="90"/>
  <c r="D7" i="90"/>
  <c r="AA15" i="90"/>
  <c r="W15" i="90"/>
  <c r="S15" i="90"/>
  <c r="O15" i="90"/>
  <c r="K15" i="90"/>
  <c r="G15" i="90"/>
  <c r="C15" i="90"/>
  <c r="AL14" i="90"/>
  <c r="AH14" i="90"/>
  <c r="AD14" i="90"/>
  <c r="Z14" i="90"/>
  <c r="V14" i="90"/>
  <c r="R14" i="90"/>
  <c r="N14" i="90"/>
  <c r="J14" i="90"/>
  <c r="F14" i="90"/>
  <c r="AO13" i="90"/>
  <c r="AK13" i="90"/>
  <c r="AG13" i="90"/>
  <c r="AC13" i="90"/>
  <c r="Y13" i="90"/>
  <c r="U13" i="90"/>
  <c r="Q13" i="90"/>
  <c r="M13" i="90"/>
  <c r="I13" i="90"/>
  <c r="E13" i="90"/>
  <c r="AN12" i="90"/>
  <c r="AJ12" i="90"/>
  <c r="AF12" i="90"/>
  <c r="AB12" i="90"/>
  <c r="X12" i="90"/>
  <c r="T12" i="90"/>
  <c r="P12" i="90"/>
  <c r="L12" i="90"/>
  <c r="H12" i="90"/>
  <c r="D12" i="90"/>
  <c r="AM11" i="90"/>
  <c r="AI11" i="90"/>
  <c r="AE11" i="90"/>
  <c r="AA11" i="90"/>
  <c r="W11" i="90"/>
  <c r="S11" i="90"/>
  <c r="O11" i="90"/>
  <c r="K11" i="90"/>
  <c r="G11" i="90"/>
  <c r="C11" i="90"/>
  <c r="AL10" i="90"/>
  <c r="AH10" i="90"/>
  <c r="AD10" i="90"/>
  <c r="Z10" i="90"/>
  <c r="V10" i="90"/>
  <c r="R10" i="90"/>
  <c r="N10" i="90"/>
  <c r="J10" i="90"/>
  <c r="F10" i="90"/>
  <c r="AO9" i="90"/>
  <c r="AK9" i="90"/>
  <c r="AG9" i="90"/>
  <c r="AC9" i="90"/>
  <c r="Y9" i="90"/>
  <c r="U9" i="90"/>
  <c r="Q9" i="90"/>
  <c r="M9" i="90"/>
  <c r="I9" i="90"/>
  <c r="E9" i="90"/>
  <c r="AN8" i="90"/>
  <c r="AJ8" i="90"/>
  <c r="AF8" i="90"/>
  <c r="AB8" i="90"/>
  <c r="X8" i="90"/>
  <c r="T8" i="90"/>
  <c r="P8" i="90"/>
  <c r="L8" i="90"/>
  <c r="H8" i="90"/>
  <c r="D8" i="90"/>
  <c r="AM7" i="90"/>
  <c r="AI7" i="90"/>
  <c r="AE7" i="90"/>
  <c r="AA7" i="90"/>
  <c r="W7" i="90"/>
  <c r="S7" i="90"/>
  <c r="O7" i="90"/>
  <c r="K7" i="90"/>
  <c r="G7" i="90"/>
  <c r="Y46" i="90"/>
  <c r="K46" i="90"/>
  <c r="AA46" i="90"/>
  <c r="AC46" i="90"/>
  <c r="X46" i="90"/>
  <c r="AI46" i="89"/>
  <c r="AE46" i="89"/>
  <c r="AA46" i="89"/>
  <c r="S46" i="89"/>
  <c r="O46" i="89"/>
  <c r="K46" i="89"/>
  <c r="AI17" i="88"/>
  <c r="AE17" i="88"/>
  <c r="AA17" i="88"/>
  <c r="W17" i="88"/>
  <c r="S17" i="88"/>
  <c r="O17" i="88"/>
  <c r="K17" i="88"/>
  <c r="G17" i="88"/>
  <c r="C17" i="88"/>
  <c r="AL16" i="88"/>
  <c r="AH16" i="88"/>
  <c r="AD16" i="88"/>
  <c r="Z16" i="88"/>
  <c r="V16" i="88"/>
  <c r="R16" i="88"/>
  <c r="N16" i="88"/>
  <c r="J16" i="88"/>
  <c r="F16" i="88"/>
  <c r="AO15" i="88"/>
  <c r="AK15" i="88"/>
  <c r="AG15" i="88"/>
  <c r="AB15" i="88"/>
  <c r="W15" i="88"/>
  <c r="R15" i="88"/>
  <c r="L15" i="88"/>
  <c r="G15" i="88"/>
  <c r="AO14" i="88"/>
  <c r="AI14" i="88"/>
  <c r="AD14" i="88"/>
  <c r="Y14" i="88"/>
  <c r="S14" i="88"/>
  <c r="N14" i="88"/>
  <c r="I14" i="88"/>
  <c r="C14" i="88"/>
  <c r="AK13" i="88"/>
  <c r="AF13" i="88"/>
  <c r="Z13" i="88"/>
  <c r="U13" i="88"/>
  <c r="P13" i="88"/>
  <c r="J13" i="88"/>
  <c r="E13" i="88"/>
  <c r="AM12" i="88"/>
  <c r="AG12" i="88"/>
  <c r="AB12" i="88"/>
  <c r="W12" i="88"/>
  <c r="Q12" i="88"/>
  <c r="L12" i="88"/>
  <c r="G12" i="88"/>
  <c r="AN11" i="88"/>
  <c r="AI11" i="88"/>
  <c r="AD11" i="88"/>
  <c r="X11" i="88"/>
  <c r="S11" i="88"/>
  <c r="N11" i="88"/>
  <c r="H11" i="88"/>
  <c r="C11" i="88"/>
  <c r="AK10" i="88"/>
  <c r="AE10" i="88"/>
  <c r="Z10" i="88"/>
  <c r="U10" i="88"/>
  <c r="O10" i="88"/>
  <c r="J10" i="88"/>
  <c r="E10" i="88"/>
  <c r="AL9" i="88"/>
  <c r="AG9" i="88"/>
  <c r="AB9" i="88"/>
  <c r="V9" i="88"/>
  <c r="Q9" i="88"/>
  <c r="L9" i="88"/>
  <c r="F9" i="88"/>
  <c r="AN8" i="88"/>
  <c r="AI8" i="88"/>
  <c r="AC8" i="88"/>
  <c r="X8" i="88"/>
  <c r="S8" i="88"/>
  <c r="M8" i="88"/>
  <c r="H8" i="88"/>
  <c r="C8" i="88"/>
  <c r="AJ7" i="88"/>
  <c r="AE7" i="88"/>
  <c r="Z7" i="88"/>
  <c r="T7" i="88"/>
  <c r="O7" i="88"/>
  <c r="J7" i="88"/>
  <c r="D7" i="88"/>
  <c r="AH17" i="88"/>
  <c r="AD17" i="88"/>
  <c r="Z17" i="88"/>
  <c r="V17" i="88"/>
  <c r="R17" i="88"/>
  <c r="N17" i="88"/>
  <c r="J17" i="88"/>
  <c r="F17" i="88"/>
  <c r="AO16" i="88"/>
  <c r="AK16" i="88"/>
  <c r="AG16" i="88"/>
  <c r="AC16" i="88"/>
  <c r="Y16" i="88"/>
  <c r="U16" i="88"/>
  <c r="Q16" i="88"/>
  <c r="M16" i="88"/>
  <c r="I16" i="88"/>
  <c r="E16" i="88"/>
  <c r="AN15" i="88"/>
  <c r="AJ15" i="88"/>
  <c r="AF15" i="88"/>
  <c r="AA15" i="88"/>
  <c r="V15" i="88"/>
  <c r="P15" i="88"/>
  <c r="K15" i="88"/>
  <c r="F15" i="88"/>
  <c r="AM14" i="88"/>
  <c r="AH14" i="88"/>
  <c r="AC14" i="88"/>
  <c r="W14" i="88"/>
  <c r="R14" i="88"/>
  <c r="M14" i="88"/>
  <c r="G14" i="88"/>
  <c r="AO13" i="88"/>
  <c r="AJ13" i="88"/>
  <c r="AD13" i="88"/>
  <c r="Y13" i="88"/>
  <c r="T13" i="88"/>
  <c r="N13" i="88"/>
  <c r="I13" i="88"/>
  <c r="D13" i="88"/>
  <c r="AK12" i="88"/>
  <c r="AF12" i="88"/>
  <c r="AA12" i="88"/>
  <c r="U12" i="88"/>
  <c r="P12" i="88"/>
  <c r="K12" i="88"/>
  <c r="E12" i="88"/>
  <c r="AM11" i="88"/>
  <c r="AH11" i="88"/>
  <c r="AB11" i="88"/>
  <c r="W11" i="88"/>
  <c r="R11" i="88"/>
  <c r="L11" i="88"/>
  <c r="G11" i="88"/>
  <c r="AO10" i="88"/>
  <c r="AI10" i="88"/>
  <c r="AD10" i="88"/>
  <c r="Y10" i="88"/>
  <c r="S10" i="88"/>
  <c r="N10" i="88"/>
  <c r="I10" i="88"/>
  <c r="C10" i="88"/>
  <c r="AK9" i="88"/>
  <c r="AF9" i="88"/>
  <c r="Z9" i="88"/>
  <c r="U9" i="88"/>
  <c r="P9" i="88"/>
  <c r="J9" i="88"/>
  <c r="E9" i="88"/>
  <c r="AM8" i="88"/>
  <c r="AG8" i="88"/>
  <c r="AB8" i="88"/>
  <c r="W8" i="88"/>
  <c r="Q8" i="88"/>
  <c r="L8" i="88"/>
  <c r="G8" i="88"/>
  <c r="AN7" i="88"/>
  <c r="AI7" i="88"/>
  <c r="AD7" i="88"/>
  <c r="X7" i="88"/>
  <c r="S7" i="88"/>
  <c r="N7" i="88"/>
  <c r="H7" i="88"/>
  <c r="E7" i="88"/>
  <c r="I7" i="88"/>
  <c r="M7" i="88"/>
  <c r="Q7" i="88"/>
  <c r="U7" i="88"/>
  <c r="Y7" i="88"/>
  <c r="AC7" i="88"/>
  <c r="AG7" i="88"/>
  <c r="AK7" i="88"/>
  <c r="AO7" i="88"/>
  <c r="F8" i="88"/>
  <c r="J8" i="88"/>
  <c r="N8" i="88"/>
  <c r="R8" i="88"/>
  <c r="V8" i="88"/>
  <c r="V46" i="88" s="1"/>
  <c r="Z8" i="88"/>
  <c r="AD8" i="88"/>
  <c r="AH8" i="88"/>
  <c r="AL8" i="88"/>
  <c r="C9" i="88"/>
  <c r="G9" i="88"/>
  <c r="K9" i="88"/>
  <c r="O9" i="88"/>
  <c r="S9" i="88"/>
  <c r="W9" i="88"/>
  <c r="AA9" i="88"/>
  <c r="AE9" i="88"/>
  <c r="AI9" i="88"/>
  <c r="AM9" i="88"/>
  <c r="D10" i="88"/>
  <c r="H10" i="88"/>
  <c r="L10" i="88"/>
  <c r="P10" i="88"/>
  <c r="T10" i="88"/>
  <c r="X10" i="88"/>
  <c r="AB10" i="88"/>
  <c r="AF10" i="88"/>
  <c r="AJ10" i="88"/>
  <c r="AN10" i="88"/>
  <c r="E11" i="88"/>
  <c r="I11" i="88"/>
  <c r="M11" i="88"/>
  <c r="Q11" i="88"/>
  <c r="U11" i="88"/>
  <c r="Y11" i="88"/>
  <c r="AC11" i="88"/>
  <c r="AG11" i="88"/>
  <c r="AK11" i="88"/>
  <c r="AO11" i="88"/>
  <c r="F12" i="88"/>
  <c r="J12" i="88"/>
  <c r="N12" i="88"/>
  <c r="R12" i="88"/>
  <c r="V12" i="88"/>
  <c r="Z12" i="88"/>
  <c r="AD12" i="88"/>
  <c r="AH12" i="88"/>
  <c r="AL12" i="88"/>
  <c r="C13" i="88"/>
  <c r="G13" i="88"/>
  <c r="K13" i="88"/>
  <c r="O13" i="88"/>
  <c r="S13" i="88"/>
  <c r="W13" i="88"/>
  <c r="AA13" i="88"/>
  <c r="AE13" i="88"/>
  <c r="AI13" i="88"/>
  <c r="AM13" i="88"/>
  <c r="D14" i="88"/>
  <c r="H14" i="88"/>
  <c r="L14" i="88"/>
  <c r="P14" i="88"/>
  <c r="T14" i="88"/>
  <c r="X14" i="88"/>
  <c r="AB14" i="88"/>
  <c r="AF14" i="88"/>
  <c r="AJ14" i="88"/>
  <c r="AN14" i="88"/>
  <c r="E15" i="88"/>
  <c r="I15" i="88"/>
  <c r="M15" i="88"/>
  <c r="Q15" i="88"/>
  <c r="U15" i="88"/>
  <c r="Y15" i="88"/>
  <c r="AC15" i="88"/>
  <c r="P46" i="88"/>
  <c r="C7" i="86"/>
  <c r="AU46" i="86"/>
  <c r="BL53" i="83"/>
  <c r="BF46" i="83"/>
  <c r="BF53" i="83"/>
  <c r="AS14" i="86"/>
  <c r="AS18" i="86"/>
  <c r="AS12" i="86"/>
  <c r="AS8" i="86"/>
  <c r="BL52" i="83"/>
  <c r="BD3" i="83"/>
  <c r="AQ15" i="86"/>
  <c r="AU15" i="86" s="1"/>
  <c r="AQ19" i="86"/>
  <c r="AU19" i="86" s="1"/>
  <c r="AQ23" i="86"/>
  <c r="AU23" i="86" s="1"/>
  <c r="AQ27" i="86"/>
  <c r="AU27" i="86" s="1"/>
  <c r="AQ31" i="86"/>
  <c r="AQ35" i="86"/>
  <c r="AU35" i="86" s="1"/>
  <c r="AQ39" i="86"/>
  <c r="AQ43" i="86"/>
  <c r="AU43" i="86" s="1"/>
  <c r="AQ12" i="86"/>
  <c r="AU12" i="86" s="1"/>
  <c r="AQ8" i="86"/>
  <c r="AW46" i="86"/>
  <c r="AN45" i="86"/>
  <c r="AM45" i="86"/>
  <c r="AL45" i="86"/>
  <c r="AK45" i="86"/>
  <c r="AJ45" i="86"/>
  <c r="AI45" i="86"/>
  <c r="AH45" i="86"/>
  <c r="AG45" i="86"/>
  <c r="AF45" i="86"/>
  <c r="AE45" i="86"/>
  <c r="AD45" i="86"/>
  <c r="AC45" i="86"/>
  <c r="AB45" i="86"/>
  <c r="AA45" i="86"/>
  <c r="Z45" i="86"/>
  <c r="Y45" i="86"/>
  <c r="X45" i="86"/>
  <c r="W45" i="86"/>
  <c r="V45" i="86"/>
  <c r="U45" i="86"/>
  <c r="T45" i="86"/>
  <c r="S45" i="86"/>
  <c r="R45" i="86"/>
  <c r="Q45" i="86"/>
  <c r="P45" i="86"/>
  <c r="O45" i="86"/>
  <c r="N45" i="86"/>
  <c r="M45" i="86"/>
  <c r="L45" i="86"/>
  <c r="K45" i="86"/>
  <c r="J45" i="86"/>
  <c r="I45" i="86"/>
  <c r="H45" i="86"/>
  <c r="G45" i="86"/>
  <c r="F45" i="86"/>
  <c r="E45" i="86"/>
  <c r="D45" i="86"/>
  <c r="C45" i="86"/>
  <c r="AO44" i="86"/>
  <c r="AM44" i="86"/>
  <c r="AL44" i="86"/>
  <c r="AK44" i="86"/>
  <c r="AJ44" i="86"/>
  <c r="AI44" i="86"/>
  <c r="AH44" i="86"/>
  <c r="AG44" i="86"/>
  <c r="AF44" i="86"/>
  <c r="AE44" i="86"/>
  <c r="AD44" i="86"/>
  <c r="AC44" i="86"/>
  <c r="AB44" i="86"/>
  <c r="AA44" i="86"/>
  <c r="Z44" i="86"/>
  <c r="Y44" i="86"/>
  <c r="X44" i="86"/>
  <c r="W44" i="86"/>
  <c r="V44" i="86"/>
  <c r="U44" i="86"/>
  <c r="T44" i="86"/>
  <c r="S44" i="86"/>
  <c r="R44" i="86"/>
  <c r="Q44" i="86"/>
  <c r="P44" i="86"/>
  <c r="O44" i="86"/>
  <c r="N44" i="86"/>
  <c r="M44" i="86"/>
  <c r="L44" i="86"/>
  <c r="K44" i="86"/>
  <c r="J44" i="86"/>
  <c r="I44" i="86"/>
  <c r="H44" i="86"/>
  <c r="G44" i="86"/>
  <c r="F44" i="86"/>
  <c r="E44" i="86"/>
  <c r="D44" i="86"/>
  <c r="C44" i="86"/>
  <c r="AO43" i="86"/>
  <c r="AN43" i="86"/>
  <c r="AL43" i="86"/>
  <c r="AK43" i="86"/>
  <c r="AJ43" i="86"/>
  <c r="AI43" i="86"/>
  <c r="AH43" i="86"/>
  <c r="AG43" i="86"/>
  <c r="AF43" i="86"/>
  <c r="AE43" i="86"/>
  <c r="AD43" i="86"/>
  <c r="AC43" i="86"/>
  <c r="AB43" i="86"/>
  <c r="AA43" i="86"/>
  <c r="Z43" i="86"/>
  <c r="Y43" i="86"/>
  <c r="X43" i="86"/>
  <c r="W43" i="86"/>
  <c r="V43" i="86"/>
  <c r="U43" i="86"/>
  <c r="T43" i="86"/>
  <c r="S43" i="86"/>
  <c r="R43" i="86"/>
  <c r="Q43" i="86"/>
  <c r="P43" i="86"/>
  <c r="O43" i="86"/>
  <c r="N43" i="86"/>
  <c r="M43" i="86"/>
  <c r="L43" i="86"/>
  <c r="K43" i="86"/>
  <c r="J43" i="86"/>
  <c r="I43" i="86"/>
  <c r="H43" i="86"/>
  <c r="G43" i="86"/>
  <c r="F43" i="86"/>
  <c r="E43" i="86"/>
  <c r="D43" i="86"/>
  <c r="C43" i="86"/>
  <c r="AO42" i="86"/>
  <c r="AN42" i="86"/>
  <c r="AM42" i="86"/>
  <c r="AK42" i="86"/>
  <c r="AJ42" i="86"/>
  <c r="AI42" i="86"/>
  <c r="AH42" i="86"/>
  <c r="AG42" i="86"/>
  <c r="AF42" i="86"/>
  <c r="AE42" i="86"/>
  <c r="AD42" i="86"/>
  <c r="AC42" i="86"/>
  <c r="AB42" i="86"/>
  <c r="AA42" i="86"/>
  <c r="Z42" i="86"/>
  <c r="Y42" i="86"/>
  <c r="X42" i="86"/>
  <c r="W42" i="86"/>
  <c r="V42" i="86"/>
  <c r="U42" i="86"/>
  <c r="T42" i="86"/>
  <c r="S42" i="86"/>
  <c r="R42" i="86"/>
  <c r="Q42" i="86"/>
  <c r="P42" i="86"/>
  <c r="O42" i="86"/>
  <c r="N42" i="86"/>
  <c r="M42" i="86"/>
  <c r="L42" i="86"/>
  <c r="K42" i="86"/>
  <c r="J42" i="86"/>
  <c r="I42" i="86"/>
  <c r="H42" i="86"/>
  <c r="G42" i="86"/>
  <c r="F42" i="86"/>
  <c r="E42" i="86"/>
  <c r="D42" i="86"/>
  <c r="C42" i="86"/>
  <c r="AO41" i="86"/>
  <c r="AN41" i="86"/>
  <c r="AM41" i="86"/>
  <c r="AL41" i="86"/>
  <c r="AJ41" i="86"/>
  <c r="AI41" i="86"/>
  <c r="AH41" i="86"/>
  <c r="AG41" i="86"/>
  <c r="AF41" i="86"/>
  <c r="AE41" i="86"/>
  <c r="AD41" i="86"/>
  <c r="AC41" i="86"/>
  <c r="AB41" i="86"/>
  <c r="AA41" i="86"/>
  <c r="Z41" i="86"/>
  <c r="Y41" i="86"/>
  <c r="X41" i="86"/>
  <c r="W41" i="86"/>
  <c r="V41" i="86"/>
  <c r="U41" i="86"/>
  <c r="T41" i="86"/>
  <c r="S41" i="86"/>
  <c r="R41" i="86"/>
  <c r="Q41" i="86"/>
  <c r="P41" i="86"/>
  <c r="O41" i="86"/>
  <c r="N41" i="86"/>
  <c r="M41" i="86"/>
  <c r="L41" i="86"/>
  <c r="K41" i="86"/>
  <c r="J41" i="86"/>
  <c r="I41" i="86"/>
  <c r="H41" i="86"/>
  <c r="G41" i="86"/>
  <c r="F41" i="86"/>
  <c r="E41" i="86"/>
  <c r="D41" i="86"/>
  <c r="C41" i="86"/>
  <c r="AO40" i="86"/>
  <c r="AN40" i="86"/>
  <c r="AM40" i="86"/>
  <c r="AL40" i="86"/>
  <c r="AK40" i="86"/>
  <c r="AI40" i="86"/>
  <c r="AH40" i="86"/>
  <c r="AG40" i="86"/>
  <c r="AF40" i="86"/>
  <c r="AE40" i="86"/>
  <c r="AD40" i="86"/>
  <c r="AC40" i="86"/>
  <c r="AB40" i="86"/>
  <c r="AA40" i="86"/>
  <c r="Z40" i="86"/>
  <c r="Y40" i="86"/>
  <c r="X40" i="86"/>
  <c r="W40" i="86"/>
  <c r="V40" i="86"/>
  <c r="U40" i="86"/>
  <c r="T40" i="86"/>
  <c r="S40" i="86"/>
  <c r="R40" i="86"/>
  <c r="Q40" i="86"/>
  <c r="P40" i="86"/>
  <c r="O40" i="86"/>
  <c r="N40" i="86"/>
  <c r="M40" i="86"/>
  <c r="L40" i="86"/>
  <c r="K40" i="86"/>
  <c r="J40" i="86"/>
  <c r="I40" i="86"/>
  <c r="H40" i="86"/>
  <c r="G40" i="86"/>
  <c r="F40" i="86"/>
  <c r="E40" i="86"/>
  <c r="D40" i="86"/>
  <c r="C40" i="86"/>
  <c r="AU39" i="86"/>
  <c r="AO39" i="86"/>
  <c r="AN39" i="86"/>
  <c r="AM39" i="86"/>
  <c r="AL39" i="86"/>
  <c r="AK39" i="86"/>
  <c r="AJ39" i="86"/>
  <c r="AH39" i="86"/>
  <c r="AG39" i="86"/>
  <c r="AF39" i="86"/>
  <c r="AE39" i="86"/>
  <c r="AD39" i="86"/>
  <c r="AC39" i="86"/>
  <c r="AB39" i="86"/>
  <c r="AA39" i="86"/>
  <c r="Z39" i="86"/>
  <c r="Y39" i="86"/>
  <c r="X39" i="86"/>
  <c r="W39" i="86"/>
  <c r="V39" i="86"/>
  <c r="U39" i="86"/>
  <c r="T39" i="86"/>
  <c r="S39" i="86"/>
  <c r="R39" i="86"/>
  <c r="Q39" i="86"/>
  <c r="P39" i="86"/>
  <c r="O39" i="86"/>
  <c r="N39" i="86"/>
  <c r="M39" i="86"/>
  <c r="L39" i="86"/>
  <c r="K39" i="86"/>
  <c r="J39" i="86"/>
  <c r="I39" i="86"/>
  <c r="H39" i="86"/>
  <c r="G39" i="86"/>
  <c r="F39" i="86"/>
  <c r="E39" i="86"/>
  <c r="D39" i="86"/>
  <c r="C39" i="86"/>
  <c r="AO38" i="86"/>
  <c r="AN38" i="86"/>
  <c r="AM38" i="86"/>
  <c r="AL38" i="86"/>
  <c r="AK38" i="86"/>
  <c r="AJ38" i="86"/>
  <c r="AI38" i="86"/>
  <c r="AG38" i="86"/>
  <c r="AF38" i="86"/>
  <c r="AE38" i="86"/>
  <c r="AD38" i="86"/>
  <c r="AC38" i="86"/>
  <c r="AB38" i="86"/>
  <c r="AA38" i="86"/>
  <c r="Z38" i="86"/>
  <c r="Y38" i="86"/>
  <c r="X38" i="86"/>
  <c r="W38" i="86"/>
  <c r="V38" i="86"/>
  <c r="U38" i="86"/>
  <c r="T38" i="86"/>
  <c r="S38" i="86"/>
  <c r="R38" i="86"/>
  <c r="Q38" i="86"/>
  <c r="P38" i="86"/>
  <c r="O38" i="86"/>
  <c r="N38" i="86"/>
  <c r="M38" i="86"/>
  <c r="L38" i="86"/>
  <c r="K38" i="86"/>
  <c r="J38" i="86"/>
  <c r="I38" i="86"/>
  <c r="H38" i="86"/>
  <c r="G38" i="86"/>
  <c r="F38" i="86"/>
  <c r="E38" i="86"/>
  <c r="D38" i="86"/>
  <c r="C38" i="86"/>
  <c r="AO37" i="86"/>
  <c r="AN37" i="86"/>
  <c r="AM37" i="86"/>
  <c r="AL37" i="86"/>
  <c r="AK37" i="86"/>
  <c r="AJ37" i="86"/>
  <c r="AI37" i="86"/>
  <c r="AH37" i="86"/>
  <c r="AF37" i="86"/>
  <c r="AE37" i="86"/>
  <c r="AD37" i="86"/>
  <c r="AC37" i="86"/>
  <c r="AB37" i="86"/>
  <c r="AA37" i="86"/>
  <c r="Z37" i="86"/>
  <c r="Y37" i="86"/>
  <c r="X37" i="86"/>
  <c r="W37" i="86"/>
  <c r="V37" i="86"/>
  <c r="U37" i="86"/>
  <c r="T37" i="86"/>
  <c r="S37" i="86"/>
  <c r="R37" i="86"/>
  <c r="Q37" i="86"/>
  <c r="P37" i="86"/>
  <c r="O37" i="86"/>
  <c r="N37" i="86"/>
  <c r="M37" i="86"/>
  <c r="L37" i="86"/>
  <c r="K37" i="86"/>
  <c r="J37" i="86"/>
  <c r="I37" i="86"/>
  <c r="H37" i="86"/>
  <c r="G37" i="86"/>
  <c r="F37" i="86"/>
  <c r="E37" i="86"/>
  <c r="D37" i="86"/>
  <c r="C37" i="86"/>
  <c r="AO36" i="86"/>
  <c r="AN36" i="86"/>
  <c r="AM36" i="86"/>
  <c r="AL36" i="86"/>
  <c r="AK36" i="86"/>
  <c r="AJ36" i="86"/>
  <c r="AI36" i="86"/>
  <c r="AH36" i="86"/>
  <c r="AG36" i="86"/>
  <c r="AE36" i="86"/>
  <c r="AD36" i="86"/>
  <c r="AC36" i="86"/>
  <c r="AB36" i="86"/>
  <c r="AA36" i="86"/>
  <c r="Z36" i="86"/>
  <c r="Y36" i="86"/>
  <c r="X36" i="86"/>
  <c r="W36" i="86"/>
  <c r="V36" i="86"/>
  <c r="U36" i="86"/>
  <c r="T36" i="86"/>
  <c r="S36" i="86"/>
  <c r="R36" i="86"/>
  <c r="Q36" i="86"/>
  <c r="P36" i="86"/>
  <c r="O36" i="86"/>
  <c r="N36" i="86"/>
  <c r="M36" i="86"/>
  <c r="L36" i="86"/>
  <c r="K36" i="86"/>
  <c r="J36" i="86"/>
  <c r="I36" i="86"/>
  <c r="H36" i="86"/>
  <c r="G36" i="86"/>
  <c r="F36" i="86"/>
  <c r="E36" i="86"/>
  <c r="D36" i="86"/>
  <c r="C36" i="86"/>
  <c r="AO35" i="86"/>
  <c r="AN35" i="86"/>
  <c r="AM35" i="86"/>
  <c r="AL35" i="86"/>
  <c r="AK35" i="86"/>
  <c r="AJ35" i="86"/>
  <c r="AI35" i="86"/>
  <c r="AH35" i="86"/>
  <c r="AG35" i="86"/>
  <c r="AF35" i="86"/>
  <c r="AD35" i="86"/>
  <c r="AC35" i="86"/>
  <c r="AB35" i="86"/>
  <c r="AA35" i="86"/>
  <c r="Z35" i="86"/>
  <c r="Y35" i="86"/>
  <c r="X35" i="86"/>
  <c r="W35" i="86"/>
  <c r="V35" i="86"/>
  <c r="U35" i="86"/>
  <c r="T35" i="86"/>
  <c r="S35" i="86"/>
  <c r="R35" i="86"/>
  <c r="Q35" i="86"/>
  <c r="P35" i="86"/>
  <c r="O35" i="86"/>
  <c r="N35" i="86"/>
  <c r="M35" i="86"/>
  <c r="L35" i="86"/>
  <c r="K35" i="86"/>
  <c r="J35" i="86"/>
  <c r="I35" i="86"/>
  <c r="H35" i="86"/>
  <c r="G35" i="86"/>
  <c r="F35" i="86"/>
  <c r="E35" i="86"/>
  <c r="D35" i="86"/>
  <c r="C35" i="86"/>
  <c r="AO34" i="86"/>
  <c r="AN34" i="86"/>
  <c r="AM34" i="86"/>
  <c r="AL34" i="86"/>
  <c r="AK34" i="86"/>
  <c r="AJ34" i="86"/>
  <c r="AI34" i="86"/>
  <c r="AH34" i="86"/>
  <c r="AG34" i="86"/>
  <c r="AF34" i="86"/>
  <c r="AE34" i="86"/>
  <c r="AC34" i="86"/>
  <c r="AB34" i="86"/>
  <c r="AA34" i="86"/>
  <c r="Z34" i="86"/>
  <c r="Y34" i="86"/>
  <c r="X34" i="86"/>
  <c r="W34" i="86"/>
  <c r="V34" i="86"/>
  <c r="U34" i="86"/>
  <c r="T34" i="86"/>
  <c r="S34" i="86"/>
  <c r="R34" i="86"/>
  <c r="Q34" i="86"/>
  <c r="P34" i="86"/>
  <c r="O34" i="86"/>
  <c r="N34" i="86"/>
  <c r="M34" i="86"/>
  <c r="L34" i="86"/>
  <c r="K34" i="86"/>
  <c r="J34" i="86"/>
  <c r="I34" i="86"/>
  <c r="H34" i="86"/>
  <c r="G34" i="86"/>
  <c r="F34" i="86"/>
  <c r="E34" i="86"/>
  <c r="D34" i="86"/>
  <c r="C34" i="86"/>
  <c r="AO33" i="86"/>
  <c r="AN33" i="86"/>
  <c r="AM33" i="86"/>
  <c r="AL33" i="86"/>
  <c r="AK33" i="86"/>
  <c r="AJ33" i="86"/>
  <c r="AI33" i="86"/>
  <c r="AH33" i="86"/>
  <c r="AG33" i="86"/>
  <c r="AF33" i="86"/>
  <c r="AE33" i="86"/>
  <c r="AD33" i="86"/>
  <c r="AB33" i="86"/>
  <c r="AA33" i="86"/>
  <c r="Z33" i="86"/>
  <c r="Y33" i="86"/>
  <c r="X33" i="86"/>
  <c r="W33" i="86"/>
  <c r="V33" i="86"/>
  <c r="U33" i="86"/>
  <c r="T33" i="86"/>
  <c r="S33" i="86"/>
  <c r="R33" i="86"/>
  <c r="Q33" i="86"/>
  <c r="P33" i="86"/>
  <c r="O33" i="86"/>
  <c r="N33" i="86"/>
  <c r="M33" i="86"/>
  <c r="L33" i="86"/>
  <c r="K33" i="86"/>
  <c r="J33" i="86"/>
  <c r="I33" i="86"/>
  <c r="H33" i="86"/>
  <c r="G33" i="86"/>
  <c r="F33" i="86"/>
  <c r="E33" i="86"/>
  <c r="D33" i="86"/>
  <c r="C33" i="86"/>
  <c r="AO32" i="86"/>
  <c r="AN32" i="86"/>
  <c r="AM32" i="86"/>
  <c r="AL32" i="86"/>
  <c r="AK32" i="86"/>
  <c r="AJ32" i="86"/>
  <c r="AI32" i="86"/>
  <c r="AH32" i="86"/>
  <c r="AG32" i="86"/>
  <c r="AF32" i="86"/>
  <c r="AE32" i="86"/>
  <c r="AD32" i="86"/>
  <c r="AC32" i="86"/>
  <c r="AA32" i="86"/>
  <c r="Z32" i="86"/>
  <c r="Y32" i="86"/>
  <c r="X32" i="86"/>
  <c r="W32" i="86"/>
  <c r="V32" i="86"/>
  <c r="U32" i="86"/>
  <c r="T32" i="86"/>
  <c r="S32" i="86"/>
  <c r="R32" i="86"/>
  <c r="Q32" i="86"/>
  <c r="P32" i="86"/>
  <c r="O32" i="86"/>
  <c r="N32" i="86"/>
  <c r="M32" i="86"/>
  <c r="L32" i="86"/>
  <c r="K32" i="86"/>
  <c r="J32" i="86"/>
  <c r="I32" i="86"/>
  <c r="H32" i="86"/>
  <c r="G32" i="86"/>
  <c r="F32" i="86"/>
  <c r="E32" i="86"/>
  <c r="D32" i="86"/>
  <c r="C32" i="86"/>
  <c r="AU31" i="86"/>
  <c r="AO31" i="86"/>
  <c r="AN31" i="86"/>
  <c r="AM31" i="86"/>
  <c r="AL31" i="86"/>
  <c r="AK31" i="86"/>
  <c r="AJ31" i="86"/>
  <c r="AI31" i="86"/>
  <c r="AH31" i="86"/>
  <c r="AG31" i="86"/>
  <c r="AF31" i="86"/>
  <c r="AE31" i="86"/>
  <c r="AD31" i="86"/>
  <c r="AC31" i="86"/>
  <c r="AB31" i="86"/>
  <c r="Z31" i="86"/>
  <c r="Y31" i="86"/>
  <c r="X31" i="86"/>
  <c r="W31" i="86"/>
  <c r="V31" i="86"/>
  <c r="U31" i="86"/>
  <c r="T31" i="86"/>
  <c r="S31" i="86"/>
  <c r="R31" i="86"/>
  <c r="Q31" i="86"/>
  <c r="P31" i="86"/>
  <c r="O31" i="86"/>
  <c r="N31" i="86"/>
  <c r="M31" i="86"/>
  <c r="L31" i="86"/>
  <c r="K31" i="86"/>
  <c r="J31" i="86"/>
  <c r="I31" i="86"/>
  <c r="H31" i="86"/>
  <c r="G31" i="86"/>
  <c r="F31" i="86"/>
  <c r="E31" i="86"/>
  <c r="D31" i="86"/>
  <c r="C31" i="86"/>
  <c r="AO30" i="86"/>
  <c r="AN30" i="86"/>
  <c r="AM30" i="86"/>
  <c r="AL30" i="86"/>
  <c r="AK30" i="86"/>
  <c r="AJ30" i="86"/>
  <c r="AI30" i="86"/>
  <c r="AH30" i="86"/>
  <c r="AG30" i="86"/>
  <c r="AF30" i="86"/>
  <c r="AE30" i="86"/>
  <c r="AD30" i="86"/>
  <c r="AC30" i="86"/>
  <c r="AB30" i="86"/>
  <c r="AA30" i="86"/>
  <c r="Y30" i="86"/>
  <c r="X30" i="86"/>
  <c r="W30" i="86"/>
  <c r="V30" i="86"/>
  <c r="U30" i="86"/>
  <c r="T30" i="86"/>
  <c r="S30" i="86"/>
  <c r="R30" i="86"/>
  <c r="Q30" i="86"/>
  <c r="P30" i="86"/>
  <c r="O30" i="86"/>
  <c r="N30" i="86"/>
  <c r="M30" i="86"/>
  <c r="L30" i="86"/>
  <c r="K30" i="86"/>
  <c r="J30" i="86"/>
  <c r="I30" i="86"/>
  <c r="H30" i="86"/>
  <c r="G30" i="86"/>
  <c r="F30" i="86"/>
  <c r="E30" i="86"/>
  <c r="D30" i="86"/>
  <c r="C30" i="86"/>
  <c r="AO29" i="86"/>
  <c r="AN29" i="86"/>
  <c r="AM29" i="86"/>
  <c r="AL29" i="86"/>
  <c r="AK29" i="86"/>
  <c r="AJ29" i="86"/>
  <c r="AI29" i="86"/>
  <c r="AH29" i="86"/>
  <c r="AG29" i="86"/>
  <c r="AF29" i="86"/>
  <c r="AE29" i="86"/>
  <c r="AD29" i="86"/>
  <c r="AC29" i="86"/>
  <c r="AB29" i="86"/>
  <c r="AA29" i="86"/>
  <c r="Z29" i="86"/>
  <c r="X29" i="86"/>
  <c r="W29" i="86"/>
  <c r="V29" i="86"/>
  <c r="U29" i="86"/>
  <c r="T29" i="86"/>
  <c r="S29" i="86"/>
  <c r="R29" i="86"/>
  <c r="Q29" i="86"/>
  <c r="P29" i="86"/>
  <c r="O29" i="86"/>
  <c r="N29" i="86"/>
  <c r="M29" i="86"/>
  <c r="L29" i="86"/>
  <c r="K29" i="86"/>
  <c r="J29" i="86"/>
  <c r="I29" i="86"/>
  <c r="H29" i="86"/>
  <c r="G29" i="86"/>
  <c r="F29" i="86"/>
  <c r="E29" i="86"/>
  <c r="D29" i="86"/>
  <c r="C29" i="86"/>
  <c r="AO28" i="86"/>
  <c r="AN28" i="86"/>
  <c r="AM28" i="86"/>
  <c r="AL28" i="86"/>
  <c r="AK28" i="86"/>
  <c r="AJ28" i="86"/>
  <c r="AI28" i="86"/>
  <c r="AH28" i="86"/>
  <c r="AG28" i="86"/>
  <c r="AF28" i="86"/>
  <c r="AE28" i="86"/>
  <c r="AD28" i="86"/>
  <c r="AC28" i="86"/>
  <c r="AB28" i="86"/>
  <c r="AA28" i="86"/>
  <c r="Z28" i="86"/>
  <c r="Y28" i="86"/>
  <c r="W28" i="86"/>
  <c r="V28" i="86"/>
  <c r="U28" i="86"/>
  <c r="T28" i="86"/>
  <c r="S28" i="86"/>
  <c r="R28" i="86"/>
  <c r="Q28" i="86"/>
  <c r="P28" i="86"/>
  <c r="O28" i="86"/>
  <c r="N28" i="86"/>
  <c r="M28" i="86"/>
  <c r="L28" i="86"/>
  <c r="K28" i="86"/>
  <c r="J28" i="86"/>
  <c r="I28" i="86"/>
  <c r="H28" i="86"/>
  <c r="G28" i="86"/>
  <c r="F28" i="86"/>
  <c r="E28" i="86"/>
  <c r="D28" i="86"/>
  <c r="C28" i="86"/>
  <c r="AO27" i="86"/>
  <c r="AN27" i="86"/>
  <c r="AM27" i="86"/>
  <c r="AL27" i="86"/>
  <c r="AK27" i="86"/>
  <c r="AJ27" i="86"/>
  <c r="AI27" i="86"/>
  <c r="AH27" i="86"/>
  <c r="AG27" i="86"/>
  <c r="AF27" i="86"/>
  <c r="AE27" i="86"/>
  <c r="AD27" i="86"/>
  <c r="AC27" i="86"/>
  <c r="AB27" i="86"/>
  <c r="AA27" i="86"/>
  <c r="Z27" i="86"/>
  <c r="Y27" i="86"/>
  <c r="X27" i="86"/>
  <c r="V27" i="86"/>
  <c r="U27" i="86"/>
  <c r="T27" i="86"/>
  <c r="S27" i="86"/>
  <c r="R27" i="86"/>
  <c r="Q27" i="86"/>
  <c r="P27" i="86"/>
  <c r="O27" i="86"/>
  <c r="N27" i="86"/>
  <c r="M27" i="86"/>
  <c r="L27" i="86"/>
  <c r="K27" i="86"/>
  <c r="J27" i="86"/>
  <c r="I27" i="86"/>
  <c r="H27" i="86"/>
  <c r="G27" i="86"/>
  <c r="F27" i="86"/>
  <c r="E27" i="86"/>
  <c r="D27" i="86"/>
  <c r="C27" i="86"/>
  <c r="AO26" i="86"/>
  <c r="AN26" i="86"/>
  <c r="AM26" i="86"/>
  <c r="AL26" i="86"/>
  <c r="AK26" i="86"/>
  <c r="AJ26" i="86"/>
  <c r="AI26" i="86"/>
  <c r="AH26" i="86"/>
  <c r="AG26" i="86"/>
  <c r="AF26" i="86"/>
  <c r="AE26" i="86"/>
  <c r="AD26" i="86"/>
  <c r="AC26" i="86"/>
  <c r="AB26" i="86"/>
  <c r="AA26" i="86"/>
  <c r="Z26" i="86"/>
  <c r="Y26" i="86"/>
  <c r="X26" i="86"/>
  <c r="W26" i="86"/>
  <c r="U26" i="86"/>
  <c r="T26" i="86"/>
  <c r="S26" i="86"/>
  <c r="R26" i="86"/>
  <c r="Q26" i="86"/>
  <c r="P26" i="86"/>
  <c r="O26" i="86"/>
  <c r="N26" i="86"/>
  <c r="M26" i="86"/>
  <c r="L26" i="86"/>
  <c r="K26" i="86"/>
  <c r="J26" i="86"/>
  <c r="I26" i="86"/>
  <c r="H26" i="86"/>
  <c r="G26" i="86"/>
  <c r="F26" i="86"/>
  <c r="E26" i="86"/>
  <c r="D26" i="86"/>
  <c r="C26" i="86"/>
  <c r="AO25" i="86"/>
  <c r="AN25" i="86"/>
  <c r="AM25" i="86"/>
  <c r="AL25" i="86"/>
  <c r="AK25" i="86"/>
  <c r="AJ25" i="86"/>
  <c r="AI25" i="86"/>
  <c r="AH25" i="86"/>
  <c r="AG25" i="86"/>
  <c r="AF25" i="86"/>
  <c r="AE25" i="86"/>
  <c r="AD25" i="86"/>
  <c r="AC25" i="86"/>
  <c r="AB25" i="86"/>
  <c r="AA25" i="86"/>
  <c r="Z25" i="86"/>
  <c r="Y25" i="86"/>
  <c r="X25" i="86"/>
  <c r="W25" i="86"/>
  <c r="V25" i="86"/>
  <c r="T25" i="86"/>
  <c r="S25" i="86"/>
  <c r="R25" i="86"/>
  <c r="Q25" i="86"/>
  <c r="P25" i="86"/>
  <c r="O25" i="86"/>
  <c r="N25" i="86"/>
  <c r="M25" i="86"/>
  <c r="L25" i="86"/>
  <c r="K25" i="86"/>
  <c r="J25" i="86"/>
  <c r="I25" i="86"/>
  <c r="H25" i="86"/>
  <c r="G25" i="86"/>
  <c r="F25" i="86"/>
  <c r="E25" i="86"/>
  <c r="D25" i="86"/>
  <c r="C25" i="86"/>
  <c r="AO24" i="86"/>
  <c r="AN24" i="86"/>
  <c r="AM24" i="86"/>
  <c r="AL24" i="86"/>
  <c r="AK24" i="86"/>
  <c r="AJ24" i="86"/>
  <c r="AI24" i="86"/>
  <c r="AH24" i="86"/>
  <c r="AG24" i="86"/>
  <c r="AF24" i="86"/>
  <c r="AE24" i="86"/>
  <c r="AD24" i="86"/>
  <c r="AC24" i="86"/>
  <c r="AB24" i="86"/>
  <c r="AA24" i="86"/>
  <c r="Z24" i="86"/>
  <c r="Y24" i="86"/>
  <c r="X24" i="86"/>
  <c r="W24" i="86"/>
  <c r="V24" i="86"/>
  <c r="U24" i="86"/>
  <c r="S24" i="86"/>
  <c r="R24" i="86"/>
  <c r="Q24" i="86"/>
  <c r="P24" i="86"/>
  <c r="O24" i="86"/>
  <c r="N24" i="86"/>
  <c r="M24" i="86"/>
  <c r="L24" i="86"/>
  <c r="K24" i="86"/>
  <c r="J24" i="86"/>
  <c r="I24" i="86"/>
  <c r="H24" i="86"/>
  <c r="G24" i="86"/>
  <c r="F24" i="86"/>
  <c r="E24" i="86"/>
  <c r="D24" i="86"/>
  <c r="C24" i="86"/>
  <c r="AO23" i="86"/>
  <c r="AN23" i="86"/>
  <c r="AM23" i="86"/>
  <c r="AL23" i="86"/>
  <c r="AK23" i="86"/>
  <c r="AJ23" i="86"/>
  <c r="AI23" i="86"/>
  <c r="AH23" i="86"/>
  <c r="AG23" i="86"/>
  <c r="AF23" i="86"/>
  <c r="AE23" i="86"/>
  <c r="AD23" i="86"/>
  <c r="AC23" i="86"/>
  <c r="AB23" i="86"/>
  <c r="AA23" i="86"/>
  <c r="Z23" i="86"/>
  <c r="Y23" i="86"/>
  <c r="X23" i="86"/>
  <c r="W23" i="86"/>
  <c r="V23" i="86"/>
  <c r="U23" i="86"/>
  <c r="T23" i="86"/>
  <c r="R23" i="86"/>
  <c r="Q23" i="86"/>
  <c r="P23" i="86"/>
  <c r="O23" i="86"/>
  <c r="N23" i="86"/>
  <c r="M23" i="86"/>
  <c r="L23" i="86"/>
  <c r="K23" i="86"/>
  <c r="J23" i="86"/>
  <c r="I23" i="86"/>
  <c r="H23" i="86"/>
  <c r="G23" i="86"/>
  <c r="F23" i="86"/>
  <c r="E23" i="86"/>
  <c r="D23" i="86"/>
  <c r="C23" i="86"/>
  <c r="AO22" i="86"/>
  <c r="AN22" i="86"/>
  <c r="AM22" i="86"/>
  <c r="AL22" i="86"/>
  <c r="AK22" i="86"/>
  <c r="AJ22" i="86"/>
  <c r="AI22" i="86"/>
  <c r="AH22" i="86"/>
  <c r="AG22" i="86"/>
  <c r="AF22" i="86"/>
  <c r="AE22" i="86"/>
  <c r="AD22" i="86"/>
  <c r="AC22" i="86"/>
  <c r="AB22" i="86"/>
  <c r="AA22" i="86"/>
  <c r="Z22" i="86"/>
  <c r="Y22" i="86"/>
  <c r="X22" i="86"/>
  <c r="W22" i="86"/>
  <c r="V22" i="86"/>
  <c r="U22" i="86"/>
  <c r="T22" i="86"/>
  <c r="S22" i="86"/>
  <c r="Q22" i="86"/>
  <c r="P22" i="86"/>
  <c r="O22" i="86"/>
  <c r="N22" i="86"/>
  <c r="M22" i="86"/>
  <c r="L22" i="86"/>
  <c r="K22" i="86"/>
  <c r="J22" i="86"/>
  <c r="I22" i="86"/>
  <c r="H22" i="86"/>
  <c r="G22" i="86"/>
  <c r="F22" i="86"/>
  <c r="E22" i="86"/>
  <c r="D22" i="86"/>
  <c r="C22" i="86"/>
  <c r="AO21" i="86"/>
  <c r="AN21" i="86"/>
  <c r="AM21" i="86"/>
  <c r="AL21" i="86"/>
  <c r="AK21" i="86"/>
  <c r="AJ21" i="86"/>
  <c r="AI21" i="86"/>
  <c r="AH21" i="86"/>
  <c r="AG21" i="86"/>
  <c r="AF21" i="86"/>
  <c r="AE21" i="86"/>
  <c r="AD21" i="86"/>
  <c r="AC21" i="86"/>
  <c r="AB21" i="86"/>
  <c r="AA21" i="86"/>
  <c r="Z21" i="86"/>
  <c r="Y21" i="86"/>
  <c r="X21" i="86"/>
  <c r="W21" i="86"/>
  <c r="V21" i="86"/>
  <c r="U21" i="86"/>
  <c r="T21" i="86"/>
  <c r="S21" i="86"/>
  <c r="R21" i="86"/>
  <c r="P21" i="86"/>
  <c r="O21" i="86"/>
  <c r="N21" i="86"/>
  <c r="M21" i="86"/>
  <c r="L21" i="86"/>
  <c r="K21" i="86"/>
  <c r="J21" i="86"/>
  <c r="I21" i="86"/>
  <c r="H21" i="86"/>
  <c r="G21" i="86"/>
  <c r="F21" i="86"/>
  <c r="E21" i="86"/>
  <c r="D21" i="86"/>
  <c r="C21" i="86"/>
  <c r="AO20" i="86"/>
  <c r="AN20" i="86"/>
  <c r="AM20" i="86"/>
  <c r="AL20" i="86"/>
  <c r="AK20" i="86"/>
  <c r="AJ20" i="86"/>
  <c r="AI20" i="86"/>
  <c r="AH20" i="86"/>
  <c r="AG20" i="86"/>
  <c r="AF20" i="86"/>
  <c r="AE20" i="86"/>
  <c r="AD20" i="86"/>
  <c r="AC20" i="86"/>
  <c r="AB20" i="86"/>
  <c r="AA20" i="86"/>
  <c r="Z20" i="86"/>
  <c r="Y20" i="86"/>
  <c r="X20" i="86"/>
  <c r="W20" i="86"/>
  <c r="V20" i="86"/>
  <c r="U20" i="86"/>
  <c r="T20" i="86"/>
  <c r="S20" i="86"/>
  <c r="R20" i="86"/>
  <c r="Q20" i="86"/>
  <c r="O20" i="86"/>
  <c r="N20" i="86"/>
  <c r="M20" i="86"/>
  <c r="L20" i="86"/>
  <c r="K20" i="86"/>
  <c r="J20" i="86"/>
  <c r="I20" i="86"/>
  <c r="H20" i="86"/>
  <c r="G20" i="86"/>
  <c r="F20" i="86"/>
  <c r="E20" i="86"/>
  <c r="D20" i="86"/>
  <c r="C20" i="86"/>
  <c r="AO19" i="86"/>
  <c r="AN19" i="86"/>
  <c r="AM19" i="86"/>
  <c r="AL19" i="86"/>
  <c r="AK19" i="86"/>
  <c r="AJ19" i="86"/>
  <c r="AI19" i="86"/>
  <c r="AH19" i="86"/>
  <c r="AG19" i="86"/>
  <c r="AF19" i="86"/>
  <c r="AE19" i="86"/>
  <c r="AD19" i="86"/>
  <c r="AC19" i="86"/>
  <c r="AB19" i="86"/>
  <c r="AA19" i="86"/>
  <c r="Z19" i="86"/>
  <c r="Y19" i="86"/>
  <c r="X19" i="86"/>
  <c r="W19" i="86"/>
  <c r="V19" i="86"/>
  <c r="U19" i="86"/>
  <c r="T19" i="86"/>
  <c r="S19" i="86"/>
  <c r="R19" i="86"/>
  <c r="Q19" i="86"/>
  <c r="P19" i="86"/>
  <c r="N19" i="86"/>
  <c r="M19" i="86"/>
  <c r="L19" i="86"/>
  <c r="K19" i="86"/>
  <c r="J19" i="86"/>
  <c r="I19" i="86"/>
  <c r="H19" i="86"/>
  <c r="G19" i="86"/>
  <c r="F19" i="86"/>
  <c r="E19" i="86"/>
  <c r="D19" i="86"/>
  <c r="C19" i="86"/>
  <c r="AO18" i="86"/>
  <c r="AN18" i="86"/>
  <c r="AM18" i="86"/>
  <c r="AL18" i="86"/>
  <c r="AK18" i="86"/>
  <c r="AJ18" i="86"/>
  <c r="AI18" i="86"/>
  <c r="AH18" i="86"/>
  <c r="AG18" i="86"/>
  <c r="AF18" i="86"/>
  <c r="AE18" i="86"/>
  <c r="AD18" i="86"/>
  <c r="AC18" i="86"/>
  <c r="AB18" i="86"/>
  <c r="AA18" i="86"/>
  <c r="Z18" i="86"/>
  <c r="Y18" i="86"/>
  <c r="X18" i="86"/>
  <c r="W18" i="86"/>
  <c r="V18" i="86"/>
  <c r="U18" i="86"/>
  <c r="T18" i="86"/>
  <c r="S18" i="86"/>
  <c r="R18" i="86"/>
  <c r="Q18" i="86"/>
  <c r="P18" i="86"/>
  <c r="O18" i="86"/>
  <c r="M18" i="86"/>
  <c r="L18" i="86"/>
  <c r="K18" i="86"/>
  <c r="J18" i="86"/>
  <c r="I18" i="86"/>
  <c r="H18" i="86"/>
  <c r="G18" i="86"/>
  <c r="F18" i="86"/>
  <c r="E18" i="86"/>
  <c r="D18" i="86"/>
  <c r="C18" i="86"/>
  <c r="AO17" i="86"/>
  <c r="AN17" i="86"/>
  <c r="AM17" i="86"/>
  <c r="AL17" i="86"/>
  <c r="AK17" i="86"/>
  <c r="AJ17" i="86"/>
  <c r="AI17" i="86"/>
  <c r="AH17" i="86"/>
  <c r="AG17" i="86"/>
  <c r="AF17" i="86"/>
  <c r="AE17" i="86"/>
  <c r="AD17" i="86"/>
  <c r="AC17" i="86"/>
  <c r="AB17" i="86"/>
  <c r="AA17" i="86"/>
  <c r="Z17" i="86"/>
  <c r="Y17" i="86"/>
  <c r="X17" i="86"/>
  <c r="W17" i="86"/>
  <c r="V17" i="86"/>
  <c r="U17" i="86"/>
  <c r="T17" i="86"/>
  <c r="S17" i="86"/>
  <c r="R17" i="86"/>
  <c r="Q17" i="86"/>
  <c r="P17" i="86"/>
  <c r="O17" i="86"/>
  <c r="N17" i="86"/>
  <c r="L17" i="86"/>
  <c r="K17" i="86"/>
  <c r="J17" i="86"/>
  <c r="I17" i="86"/>
  <c r="H17" i="86"/>
  <c r="G17" i="86"/>
  <c r="F17" i="86"/>
  <c r="E17" i="86"/>
  <c r="D17" i="86"/>
  <c r="C17" i="86"/>
  <c r="AO16" i="86"/>
  <c r="AN16" i="86"/>
  <c r="AM16" i="86"/>
  <c r="AL16" i="86"/>
  <c r="AK16" i="86"/>
  <c r="AJ16" i="86"/>
  <c r="AI16" i="86"/>
  <c r="AH16" i="86"/>
  <c r="AG16" i="86"/>
  <c r="AF16" i="86"/>
  <c r="AE16" i="86"/>
  <c r="AD16" i="86"/>
  <c r="AC16" i="86"/>
  <c r="AB16" i="86"/>
  <c r="AA16" i="86"/>
  <c r="Z16" i="86"/>
  <c r="Y16" i="86"/>
  <c r="X16" i="86"/>
  <c r="W16" i="86"/>
  <c r="V16" i="86"/>
  <c r="U16" i="86"/>
  <c r="T16" i="86"/>
  <c r="S16" i="86"/>
  <c r="R16" i="86"/>
  <c r="Q16" i="86"/>
  <c r="P16" i="86"/>
  <c r="O16" i="86"/>
  <c r="N16" i="86"/>
  <c r="M16" i="86"/>
  <c r="K16" i="86"/>
  <c r="J16" i="86"/>
  <c r="I16" i="86"/>
  <c r="H16" i="86"/>
  <c r="G16" i="86"/>
  <c r="F16" i="86"/>
  <c r="E16" i="86"/>
  <c r="D16" i="86"/>
  <c r="C16" i="86"/>
  <c r="AO15" i="86"/>
  <c r="AN15" i="86"/>
  <c r="AM15" i="86"/>
  <c r="AL15" i="86"/>
  <c r="AK15" i="86"/>
  <c r="AJ15" i="86"/>
  <c r="AI15" i="86"/>
  <c r="AH15" i="86"/>
  <c r="AG15" i="86"/>
  <c r="AF15" i="86"/>
  <c r="AE15" i="86"/>
  <c r="AD15" i="86"/>
  <c r="AC15" i="86"/>
  <c r="AB15" i="86"/>
  <c r="AA15" i="86"/>
  <c r="Z15" i="86"/>
  <c r="Y15" i="86"/>
  <c r="X15" i="86"/>
  <c r="W15" i="86"/>
  <c r="V15" i="86"/>
  <c r="U15" i="86"/>
  <c r="T15" i="86"/>
  <c r="S15" i="86"/>
  <c r="R15" i="86"/>
  <c r="Q15" i="86"/>
  <c r="P15" i="86"/>
  <c r="O15" i="86"/>
  <c r="N15" i="86"/>
  <c r="M15" i="86"/>
  <c r="L15" i="86"/>
  <c r="J15" i="86"/>
  <c r="I15" i="86"/>
  <c r="H15" i="86"/>
  <c r="G15" i="86"/>
  <c r="F15" i="86"/>
  <c r="E15" i="86"/>
  <c r="D15" i="86"/>
  <c r="C15" i="86"/>
  <c r="AO14" i="86"/>
  <c r="AN14" i="86"/>
  <c r="AM14" i="86"/>
  <c r="AL14" i="86"/>
  <c r="AK14" i="86"/>
  <c r="AJ14" i="86"/>
  <c r="AI14" i="86"/>
  <c r="AH14" i="86"/>
  <c r="AG14" i="86"/>
  <c r="AF14" i="86"/>
  <c r="AE14" i="86"/>
  <c r="AD14" i="86"/>
  <c r="AC14" i="86"/>
  <c r="AB14" i="86"/>
  <c r="AA14" i="86"/>
  <c r="Z14" i="86"/>
  <c r="Y14" i="86"/>
  <c r="X14" i="86"/>
  <c r="W14" i="86"/>
  <c r="V14" i="86"/>
  <c r="U14" i="86"/>
  <c r="T14" i="86"/>
  <c r="S14" i="86"/>
  <c r="R14" i="86"/>
  <c r="Q14" i="86"/>
  <c r="P14" i="86"/>
  <c r="O14" i="86"/>
  <c r="N14" i="86"/>
  <c r="M14" i="86"/>
  <c r="L14" i="86"/>
  <c r="K14" i="86"/>
  <c r="I14" i="86"/>
  <c r="H14" i="86"/>
  <c r="G14" i="86"/>
  <c r="F14" i="86"/>
  <c r="E14" i="86"/>
  <c r="D14" i="86"/>
  <c r="C14" i="86"/>
  <c r="AO13" i="86"/>
  <c r="AN13" i="86"/>
  <c r="AM13" i="86"/>
  <c r="AL13" i="86"/>
  <c r="AK13" i="86"/>
  <c r="AJ13" i="86"/>
  <c r="AI13" i="86"/>
  <c r="AH13" i="86"/>
  <c r="AG13" i="86"/>
  <c r="AF13" i="86"/>
  <c r="AE13" i="86"/>
  <c r="AD13" i="86"/>
  <c r="AC13" i="86"/>
  <c r="AB13" i="86"/>
  <c r="AA13" i="86"/>
  <c r="Z13" i="86"/>
  <c r="Y13" i="86"/>
  <c r="X13" i="86"/>
  <c r="W13" i="86"/>
  <c r="V13" i="86"/>
  <c r="U13" i="86"/>
  <c r="T13" i="86"/>
  <c r="S13" i="86"/>
  <c r="R13" i="86"/>
  <c r="Q13" i="86"/>
  <c r="P13" i="86"/>
  <c r="O13" i="86"/>
  <c r="N13" i="86"/>
  <c r="M13" i="86"/>
  <c r="L13" i="86"/>
  <c r="K13" i="86"/>
  <c r="J13" i="86"/>
  <c r="H13" i="86"/>
  <c r="G13" i="86"/>
  <c r="F13" i="86"/>
  <c r="E13" i="86"/>
  <c r="D13" i="86"/>
  <c r="C13" i="86"/>
  <c r="AO12" i="86"/>
  <c r="AN12" i="86"/>
  <c r="AM12" i="86"/>
  <c r="AL12" i="86"/>
  <c r="AK12" i="86"/>
  <c r="AJ12" i="86"/>
  <c r="AI12" i="86"/>
  <c r="AH12" i="86"/>
  <c r="AG12" i="86"/>
  <c r="AF12" i="86"/>
  <c r="AE12" i="86"/>
  <c r="AD12" i="86"/>
  <c r="AC12" i="86"/>
  <c r="AB12" i="86"/>
  <c r="AA12" i="86"/>
  <c r="Z12" i="86"/>
  <c r="Y12" i="86"/>
  <c r="X12" i="86"/>
  <c r="W12" i="86"/>
  <c r="V12" i="86"/>
  <c r="U12" i="86"/>
  <c r="T12" i="86"/>
  <c r="S12" i="86"/>
  <c r="R12" i="86"/>
  <c r="Q12" i="86"/>
  <c r="P12" i="86"/>
  <c r="O12" i="86"/>
  <c r="N12" i="86"/>
  <c r="M12" i="86"/>
  <c r="L12" i="86"/>
  <c r="K12" i="86"/>
  <c r="J12" i="86"/>
  <c r="I12" i="86"/>
  <c r="G12" i="86"/>
  <c r="F12" i="86"/>
  <c r="E12" i="86"/>
  <c r="D12" i="86"/>
  <c r="C12" i="86"/>
  <c r="AO11" i="86"/>
  <c r="AN11" i="86"/>
  <c r="AM11" i="86"/>
  <c r="AL11" i="86"/>
  <c r="AK11" i="86"/>
  <c r="AJ11" i="86"/>
  <c r="AI11" i="86"/>
  <c r="AH11" i="86"/>
  <c r="AG11" i="86"/>
  <c r="AF11" i="86"/>
  <c r="AE11" i="86"/>
  <c r="AD11" i="86"/>
  <c r="AC11" i="86"/>
  <c r="AB11" i="86"/>
  <c r="AA11" i="86"/>
  <c r="Z11" i="86"/>
  <c r="Y11" i="86"/>
  <c r="X11" i="86"/>
  <c r="W11" i="86"/>
  <c r="V11" i="86"/>
  <c r="U11" i="86"/>
  <c r="T11" i="86"/>
  <c r="S11" i="86"/>
  <c r="R11" i="86"/>
  <c r="Q11" i="86"/>
  <c r="P11" i="86"/>
  <c r="O11" i="86"/>
  <c r="N11" i="86"/>
  <c r="M11" i="86"/>
  <c r="L11" i="86"/>
  <c r="K11" i="86"/>
  <c r="J11" i="86"/>
  <c r="I11" i="86"/>
  <c r="H11" i="86"/>
  <c r="F11" i="86"/>
  <c r="E11" i="86"/>
  <c r="D11" i="86"/>
  <c r="C11" i="86"/>
  <c r="AO10" i="86"/>
  <c r="AN10" i="86"/>
  <c r="AM10" i="86"/>
  <c r="AL10" i="86"/>
  <c r="AK10" i="86"/>
  <c r="AJ10" i="86"/>
  <c r="AI10" i="86"/>
  <c r="AH10" i="86"/>
  <c r="AG10" i="86"/>
  <c r="AF10" i="86"/>
  <c r="AE10" i="86"/>
  <c r="AD10" i="86"/>
  <c r="AC10" i="86"/>
  <c r="AB10" i="86"/>
  <c r="AA10" i="86"/>
  <c r="Z10" i="86"/>
  <c r="Y10" i="86"/>
  <c r="X10" i="86"/>
  <c r="W10" i="86"/>
  <c r="V10" i="86"/>
  <c r="U10" i="86"/>
  <c r="T10" i="86"/>
  <c r="S10" i="86"/>
  <c r="R10" i="86"/>
  <c r="Q10" i="86"/>
  <c r="P10" i="86"/>
  <c r="O10" i="86"/>
  <c r="N10" i="86"/>
  <c r="M10" i="86"/>
  <c r="L10" i="86"/>
  <c r="K10" i="86"/>
  <c r="J10" i="86"/>
  <c r="I10" i="86"/>
  <c r="H10" i="86"/>
  <c r="G10" i="86"/>
  <c r="E10" i="86"/>
  <c r="D10" i="86"/>
  <c r="C10" i="86"/>
  <c r="AO9" i="86"/>
  <c r="AN9" i="86"/>
  <c r="AM9" i="86"/>
  <c r="AL9" i="86"/>
  <c r="AK9" i="86"/>
  <c r="AJ9" i="86"/>
  <c r="AI9" i="86"/>
  <c r="AH9" i="86"/>
  <c r="AG9" i="86"/>
  <c r="AF9" i="86"/>
  <c r="AE9" i="86"/>
  <c r="AD9" i="86"/>
  <c r="AC9" i="86"/>
  <c r="AB9" i="86"/>
  <c r="AA9" i="86"/>
  <c r="Z9" i="86"/>
  <c r="Y9" i="86"/>
  <c r="X9" i="86"/>
  <c r="W9" i="86"/>
  <c r="V9" i="86"/>
  <c r="U9" i="86"/>
  <c r="T9" i="86"/>
  <c r="S9" i="86"/>
  <c r="R9" i="86"/>
  <c r="Q9" i="86"/>
  <c r="P9" i="86"/>
  <c r="O9" i="86"/>
  <c r="N9" i="86"/>
  <c r="M9" i="86"/>
  <c r="L9" i="86"/>
  <c r="K9" i="86"/>
  <c r="J9" i="86"/>
  <c r="I9" i="86"/>
  <c r="H9" i="86"/>
  <c r="G9" i="86"/>
  <c r="F9" i="86"/>
  <c r="D9" i="86"/>
  <c r="C9" i="86"/>
  <c r="AU8" i="86"/>
  <c r="AW8" i="86" s="1"/>
  <c r="AO8" i="86"/>
  <c r="AN8" i="86"/>
  <c r="AM8" i="86"/>
  <c r="AL8" i="86"/>
  <c r="AK8" i="86"/>
  <c r="AJ8" i="86"/>
  <c r="AI8" i="86"/>
  <c r="AH8" i="86"/>
  <c r="AG8" i="86"/>
  <c r="AF8" i="86"/>
  <c r="AE8" i="86"/>
  <c r="AD8" i="86"/>
  <c r="AC8" i="86"/>
  <c r="AB8" i="86"/>
  <c r="AA8" i="86"/>
  <c r="Z8" i="86"/>
  <c r="Y8" i="86"/>
  <c r="X8" i="86"/>
  <c r="W8" i="86"/>
  <c r="V8" i="86"/>
  <c r="U8" i="86"/>
  <c r="T8" i="86"/>
  <c r="S8" i="86"/>
  <c r="R8" i="86"/>
  <c r="Q8" i="86"/>
  <c r="P8" i="86"/>
  <c r="O8" i="86"/>
  <c r="N8" i="86"/>
  <c r="M8" i="86"/>
  <c r="L8" i="86"/>
  <c r="K8" i="86"/>
  <c r="J8" i="86"/>
  <c r="I8" i="86"/>
  <c r="H8" i="86"/>
  <c r="G8" i="86"/>
  <c r="F8" i="86"/>
  <c r="E8" i="86"/>
  <c r="C8" i="86"/>
  <c r="AO7" i="86"/>
  <c r="AN7" i="86"/>
  <c r="AM7" i="86"/>
  <c r="AL7" i="86"/>
  <c r="AK7" i="86"/>
  <c r="AJ7" i="86"/>
  <c r="AI7" i="86"/>
  <c r="AH7" i="86"/>
  <c r="AG7" i="86"/>
  <c r="AF7" i="86"/>
  <c r="AE7" i="86"/>
  <c r="AD7" i="86"/>
  <c r="AC7" i="86"/>
  <c r="AB7" i="86"/>
  <c r="AA7" i="86"/>
  <c r="Z7" i="86"/>
  <c r="Y7" i="86"/>
  <c r="X7" i="86"/>
  <c r="W7" i="86"/>
  <c r="V7" i="86"/>
  <c r="U7" i="86"/>
  <c r="T7" i="86"/>
  <c r="S7" i="86"/>
  <c r="R7" i="86"/>
  <c r="Q7" i="86"/>
  <c r="P7" i="86"/>
  <c r="O7" i="86"/>
  <c r="N7" i="86"/>
  <c r="M7" i="86"/>
  <c r="L7" i="86"/>
  <c r="K7" i="86"/>
  <c r="J7" i="86"/>
  <c r="I7" i="86"/>
  <c r="H7" i="86"/>
  <c r="G7" i="86"/>
  <c r="F7" i="86"/>
  <c r="E7" i="86"/>
  <c r="D7" i="86"/>
  <c r="AO45" i="85"/>
  <c r="AN45" i="85"/>
  <c r="AN45" i="87" s="1"/>
  <c r="AM45" i="85"/>
  <c r="AL45" i="85"/>
  <c r="AL45" i="87" s="1"/>
  <c r="AK45" i="85"/>
  <c r="AJ45" i="85"/>
  <c r="AI45" i="85"/>
  <c r="AH45" i="85"/>
  <c r="AH45" i="87" s="1"/>
  <c r="AG45" i="85"/>
  <c r="AG45" i="87" s="1"/>
  <c r="AF45" i="85"/>
  <c r="AE45" i="85"/>
  <c r="AE45" i="87" s="1"/>
  <c r="AD45" i="85"/>
  <c r="AD45" i="87" s="1"/>
  <c r="AC45" i="85"/>
  <c r="AC45" i="87" s="1"/>
  <c r="AB45" i="85"/>
  <c r="AB45" i="87" s="1"/>
  <c r="AA45" i="85"/>
  <c r="AA45" i="87" s="1"/>
  <c r="Z45" i="85"/>
  <c r="Z45" i="87" s="1"/>
  <c r="Y45" i="85"/>
  <c r="X45" i="85"/>
  <c r="W45" i="85"/>
  <c r="W45" i="87" s="1"/>
  <c r="V45" i="85"/>
  <c r="V45" i="87" s="1"/>
  <c r="U45" i="85"/>
  <c r="U45" i="87" s="1"/>
  <c r="T45" i="85"/>
  <c r="T45" i="87" s="1"/>
  <c r="S45" i="85"/>
  <c r="R45" i="85"/>
  <c r="R45" i="87" s="1"/>
  <c r="Q45" i="85"/>
  <c r="Q45" i="87" s="1"/>
  <c r="P45" i="85"/>
  <c r="P45" i="87" s="1"/>
  <c r="O45" i="85"/>
  <c r="O45" i="87" s="1"/>
  <c r="N45" i="85"/>
  <c r="N45" i="87" s="1"/>
  <c r="M45" i="85"/>
  <c r="M45" i="87" s="1"/>
  <c r="L45" i="85"/>
  <c r="K45" i="85"/>
  <c r="K45" i="87" s="1"/>
  <c r="J45" i="85"/>
  <c r="I45" i="85"/>
  <c r="I45" i="87" s="1"/>
  <c r="H45" i="85"/>
  <c r="H45" i="87" s="1"/>
  <c r="G45" i="85"/>
  <c r="G45" i="87" s="1"/>
  <c r="F45" i="85"/>
  <c r="F45" i="87" s="1"/>
  <c r="E45" i="85"/>
  <c r="E45" i="87" s="1"/>
  <c r="D45" i="85"/>
  <c r="D45" i="87" s="1"/>
  <c r="C45" i="85"/>
  <c r="C45" i="87" s="1"/>
  <c r="AO44" i="85"/>
  <c r="AO44" i="87" s="1"/>
  <c r="AN44" i="85"/>
  <c r="AM44" i="85"/>
  <c r="AM44" i="87" s="1"/>
  <c r="AL44" i="85"/>
  <c r="AL44" i="87" s="1"/>
  <c r="AK44" i="85"/>
  <c r="AJ44" i="85"/>
  <c r="AJ44" i="87" s="1"/>
  <c r="AI44" i="85"/>
  <c r="AI44" i="87" s="1"/>
  <c r="AH44" i="85"/>
  <c r="AH44" i="87" s="1"/>
  <c r="AG44" i="85"/>
  <c r="AG44" i="87" s="1"/>
  <c r="AF44" i="85"/>
  <c r="AF44" i="87" s="1"/>
  <c r="AE44" i="85"/>
  <c r="AE44" i="87" s="1"/>
  <c r="AD44" i="85"/>
  <c r="AD44" i="87" s="1"/>
  <c r="AC44" i="85"/>
  <c r="AC44" i="87" s="1"/>
  <c r="AB44" i="85"/>
  <c r="AB44" i="87" s="1"/>
  <c r="AA44" i="85"/>
  <c r="AA44" i="87" s="1"/>
  <c r="Z44" i="85"/>
  <c r="Z44" i="87" s="1"/>
  <c r="Y44" i="85"/>
  <c r="X44" i="85"/>
  <c r="X44" i="87" s="1"/>
  <c r="W44" i="85"/>
  <c r="W44" i="87" s="1"/>
  <c r="V44" i="85"/>
  <c r="V44" i="87" s="1"/>
  <c r="U44" i="85"/>
  <c r="U44" i="87" s="1"/>
  <c r="T44" i="85"/>
  <c r="T44" i="87" s="1"/>
  <c r="S44" i="85"/>
  <c r="S44" i="87" s="1"/>
  <c r="R44" i="85"/>
  <c r="R44" i="87" s="1"/>
  <c r="Q44" i="85"/>
  <c r="Q44" i="87" s="1"/>
  <c r="P44" i="85"/>
  <c r="P44" i="87" s="1"/>
  <c r="O44" i="85"/>
  <c r="O44" i="87" s="1"/>
  <c r="N44" i="85"/>
  <c r="N44" i="87" s="1"/>
  <c r="M44" i="85"/>
  <c r="M44" i="87" s="1"/>
  <c r="L44" i="85"/>
  <c r="L44" i="87" s="1"/>
  <c r="K44" i="85"/>
  <c r="K44" i="87" s="1"/>
  <c r="J44" i="85"/>
  <c r="I44" i="85"/>
  <c r="I44" i="87" s="1"/>
  <c r="H44" i="85"/>
  <c r="H44" i="87" s="1"/>
  <c r="G44" i="85"/>
  <c r="G44" i="87" s="1"/>
  <c r="F44" i="85"/>
  <c r="F44" i="87" s="1"/>
  <c r="E44" i="85"/>
  <c r="E44" i="87" s="1"/>
  <c r="D44" i="85"/>
  <c r="D44" i="87" s="1"/>
  <c r="C44" i="85"/>
  <c r="C44" i="87" s="1"/>
  <c r="AO43" i="85"/>
  <c r="AO43" i="87" s="1"/>
  <c r="AN43" i="85"/>
  <c r="AN43" i="87" s="1"/>
  <c r="AM43" i="85"/>
  <c r="AL43" i="85"/>
  <c r="AL43" i="87" s="1"/>
  <c r="AK43" i="85"/>
  <c r="AJ43" i="85"/>
  <c r="AJ43" i="87" s="1"/>
  <c r="AI43" i="85"/>
  <c r="AH43" i="85"/>
  <c r="AH43" i="87" s="1"/>
  <c r="AG43" i="85"/>
  <c r="AF43" i="85"/>
  <c r="AF43" i="87" s="1"/>
  <c r="AE43" i="85"/>
  <c r="AE43" i="87" s="1"/>
  <c r="AD43" i="85"/>
  <c r="AD43" i="87" s="1"/>
  <c r="AC43" i="85"/>
  <c r="AB43" i="85"/>
  <c r="AB43" i="87" s="1"/>
  <c r="AA43" i="85"/>
  <c r="AA43" i="87" s="1"/>
  <c r="Z43" i="85"/>
  <c r="Z43" i="87" s="1"/>
  <c r="Y43" i="85"/>
  <c r="X43" i="85"/>
  <c r="X43" i="87" s="1"/>
  <c r="W43" i="85"/>
  <c r="W43" i="87" s="1"/>
  <c r="V43" i="85"/>
  <c r="V43" i="87" s="1"/>
  <c r="U43" i="85"/>
  <c r="T43" i="85"/>
  <c r="T43" i="87" s="1"/>
  <c r="S43" i="85"/>
  <c r="R43" i="85"/>
  <c r="R43" i="87" s="1"/>
  <c r="Q43" i="85"/>
  <c r="P43" i="85"/>
  <c r="P43" i="87" s="1"/>
  <c r="O43" i="85"/>
  <c r="O43" i="87" s="1"/>
  <c r="N43" i="85"/>
  <c r="N43" i="87" s="1"/>
  <c r="M43" i="85"/>
  <c r="L43" i="85"/>
  <c r="L43" i="87" s="1"/>
  <c r="K43" i="85"/>
  <c r="K43" i="87" s="1"/>
  <c r="J43" i="85"/>
  <c r="I43" i="85"/>
  <c r="H43" i="85"/>
  <c r="H43" i="87" s="1"/>
  <c r="G43" i="85"/>
  <c r="G43" i="87" s="1"/>
  <c r="F43" i="85"/>
  <c r="F43" i="87" s="1"/>
  <c r="E43" i="85"/>
  <c r="D43" i="85"/>
  <c r="D43" i="87" s="1"/>
  <c r="C43" i="85"/>
  <c r="C43" i="87" s="1"/>
  <c r="AO42" i="85"/>
  <c r="AO42" i="87" s="1"/>
  <c r="AN42" i="85"/>
  <c r="AM42" i="85"/>
  <c r="AM42" i="87" s="1"/>
  <c r="AL42" i="85"/>
  <c r="AK42" i="85"/>
  <c r="AJ42" i="85"/>
  <c r="AI42" i="85"/>
  <c r="AH42" i="85"/>
  <c r="AH42" i="87" s="1"/>
  <c r="AG42" i="85"/>
  <c r="AG42" i="87" s="1"/>
  <c r="AF42" i="85"/>
  <c r="AE42" i="85"/>
  <c r="AD42" i="85"/>
  <c r="AC42" i="85"/>
  <c r="AC42" i="87" s="1"/>
  <c r="AB42" i="85"/>
  <c r="AA42" i="85"/>
  <c r="Z42" i="85"/>
  <c r="Y42" i="85"/>
  <c r="X42" i="85"/>
  <c r="W42" i="85"/>
  <c r="V42" i="85"/>
  <c r="U42" i="85"/>
  <c r="U42" i="87" s="1"/>
  <c r="T42" i="85"/>
  <c r="S42" i="85"/>
  <c r="R42" i="85"/>
  <c r="Q42" i="85"/>
  <c r="P42" i="85"/>
  <c r="O42" i="85"/>
  <c r="N42" i="85"/>
  <c r="N42" i="87" s="1"/>
  <c r="M42" i="85"/>
  <c r="L42" i="85"/>
  <c r="K42" i="85"/>
  <c r="J42" i="85"/>
  <c r="I42" i="85"/>
  <c r="H42" i="85"/>
  <c r="G42" i="85"/>
  <c r="F42" i="85"/>
  <c r="F42" i="87" s="1"/>
  <c r="E42" i="85"/>
  <c r="E42" i="87" s="1"/>
  <c r="D42" i="85"/>
  <c r="C42" i="85"/>
  <c r="AO41" i="85"/>
  <c r="AO41" i="87" s="1"/>
  <c r="AN41" i="85"/>
  <c r="AN41" i="87" s="1"/>
  <c r="AM41" i="85"/>
  <c r="AL41" i="85"/>
  <c r="AK41" i="85"/>
  <c r="AJ41" i="85"/>
  <c r="AI41" i="85"/>
  <c r="AH41" i="85"/>
  <c r="AH41" i="87" s="1"/>
  <c r="AG41" i="85"/>
  <c r="AG41" i="87" s="1"/>
  <c r="AF41" i="85"/>
  <c r="AE41" i="85"/>
  <c r="AE41" i="87" s="1"/>
  <c r="AD41" i="85"/>
  <c r="AD41" i="87" s="1"/>
  <c r="AC41" i="85"/>
  <c r="AC41" i="87" s="1"/>
  <c r="AB41" i="85"/>
  <c r="AB41" i="87" s="1"/>
  <c r="AA41" i="85"/>
  <c r="AA41" i="87" s="1"/>
  <c r="Z41" i="85"/>
  <c r="Z41" i="87" s="1"/>
  <c r="Y41" i="85"/>
  <c r="X41" i="85"/>
  <c r="W41" i="85"/>
  <c r="W41" i="87" s="1"/>
  <c r="V41" i="85"/>
  <c r="V41" i="87" s="1"/>
  <c r="U41" i="85"/>
  <c r="U41" i="87" s="1"/>
  <c r="T41" i="85"/>
  <c r="T41" i="87" s="1"/>
  <c r="S41" i="85"/>
  <c r="R41" i="85"/>
  <c r="R41" i="87" s="1"/>
  <c r="Q41" i="85"/>
  <c r="Q41" i="87" s="1"/>
  <c r="P41" i="85"/>
  <c r="P41" i="87" s="1"/>
  <c r="O41" i="85"/>
  <c r="O41" i="87" s="1"/>
  <c r="N41" i="85"/>
  <c r="N41" i="87" s="1"/>
  <c r="M41" i="85"/>
  <c r="M41" i="87" s="1"/>
  <c r="L41" i="85"/>
  <c r="K41" i="85"/>
  <c r="K41" i="87" s="1"/>
  <c r="J41" i="85"/>
  <c r="I41" i="85"/>
  <c r="I41" i="87" s="1"/>
  <c r="H41" i="85"/>
  <c r="H41" i="87" s="1"/>
  <c r="G41" i="85"/>
  <c r="G41" i="87" s="1"/>
  <c r="F41" i="85"/>
  <c r="F41" i="87" s="1"/>
  <c r="E41" i="85"/>
  <c r="E41" i="87" s="1"/>
  <c r="D41" i="85"/>
  <c r="D41" i="87" s="1"/>
  <c r="C41" i="85"/>
  <c r="C41" i="87" s="1"/>
  <c r="AO40" i="85"/>
  <c r="AO40" i="87" s="1"/>
  <c r="AN40" i="85"/>
  <c r="AN40" i="87" s="1"/>
  <c r="AM40" i="85"/>
  <c r="AL40" i="85"/>
  <c r="AK40" i="85"/>
  <c r="AJ40" i="85"/>
  <c r="AI40" i="85"/>
  <c r="AI40" i="87" s="1"/>
  <c r="AH40" i="85"/>
  <c r="AH40" i="87" s="1"/>
  <c r="AG40" i="85"/>
  <c r="AG40" i="87" s="1"/>
  <c r="AF40" i="85"/>
  <c r="AF40" i="87" s="1"/>
  <c r="AE40" i="85"/>
  <c r="AE40" i="87" s="1"/>
  <c r="AD40" i="85"/>
  <c r="AD40" i="87" s="1"/>
  <c r="AC40" i="85"/>
  <c r="AC40" i="87" s="1"/>
  <c r="AB40" i="85"/>
  <c r="AB40" i="87" s="1"/>
  <c r="AA40" i="85"/>
  <c r="AA40" i="87" s="1"/>
  <c r="Z40" i="85"/>
  <c r="Z40" i="87" s="1"/>
  <c r="Y40" i="85"/>
  <c r="X40" i="85"/>
  <c r="X40" i="87" s="1"/>
  <c r="W40" i="85"/>
  <c r="W40" i="87" s="1"/>
  <c r="V40" i="85"/>
  <c r="V40" i="87" s="1"/>
  <c r="U40" i="85"/>
  <c r="U40" i="87" s="1"/>
  <c r="T40" i="85"/>
  <c r="T40" i="87" s="1"/>
  <c r="S40" i="85"/>
  <c r="S40" i="87" s="1"/>
  <c r="R40" i="85"/>
  <c r="R40" i="87" s="1"/>
  <c r="Q40" i="85"/>
  <c r="Q40" i="87" s="1"/>
  <c r="P40" i="85"/>
  <c r="P40" i="87" s="1"/>
  <c r="O40" i="85"/>
  <c r="O40" i="87" s="1"/>
  <c r="N40" i="85"/>
  <c r="N40" i="87" s="1"/>
  <c r="M40" i="85"/>
  <c r="M40" i="87" s="1"/>
  <c r="L40" i="85"/>
  <c r="L40" i="87" s="1"/>
  <c r="K40" i="85"/>
  <c r="K40" i="87" s="1"/>
  <c r="J40" i="85"/>
  <c r="I40" i="85"/>
  <c r="I40" i="87" s="1"/>
  <c r="H40" i="85"/>
  <c r="H40" i="87" s="1"/>
  <c r="G40" i="85"/>
  <c r="G40" i="87" s="1"/>
  <c r="F40" i="85"/>
  <c r="F40" i="87" s="1"/>
  <c r="E40" i="85"/>
  <c r="E40" i="87" s="1"/>
  <c r="D40" i="85"/>
  <c r="D40" i="87" s="1"/>
  <c r="C40" i="85"/>
  <c r="C40" i="87" s="1"/>
  <c r="AO39" i="85"/>
  <c r="AO39" i="87" s="1"/>
  <c r="AN39" i="85"/>
  <c r="AN39" i="87" s="1"/>
  <c r="AM39" i="85"/>
  <c r="AM39" i="87" s="1"/>
  <c r="AL39" i="85"/>
  <c r="AK39" i="85"/>
  <c r="AJ39" i="85"/>
  <c r="AJ39" i="87" s="1"/>
  <c r="AI39" i="85"/>
  <c r="AH39" i="85"/>
  <c r="AH39" i="87" s="1"/>
  <c r="AG39" i="85"/>
  <c r="AG39" i="87" s="1"/>
  <c r="AF39" i="85"/>
  <c r="AF39" i="87" s="1"/>
  <c r="AE39" i="85"/>
  <c r="AE39" i="87" s="1"/>
  <c r="AD39" i="85"/>
  <c r="AD39" i="87" s="1"/>
  <c r="AC39" i="85"/>
  <c r="AC39" i="87" s="1"/>
  <c r="AB39" i="85"/>
  <c r="AB39" i="87" s="1"/>
  <c r="AA39" i="85"/>
  <c r="AA39" i="87" s="1"/>
  <c r="Z39" i="85"/>
  <c r="Z39" i="87" s="1"/>
  <c r="Y39" i="85"/>
  <c r="X39" i="85"/>
  <c r="X39" i="87" s="1"/>
  <c r="W39" i="85"/>
  <c r="W39" i="87" s="1"/>
  <c r="V39" i="85"/>
  <c r="V39" i="87" s="1"/>
  <c r="U39" i="85"/>
  <c r="U39" i="87" s="1"/>
  <c r="T39" i="85"/>
  <c r="T39" i="87" s="1"/>
  <c r="S39" i="85"/>
  <c r="S39" i="87" s="1"/>
  <c r="R39" i="85"/>
  <c r="R39" i="87" s="1"/>
  <c r="Q39" i="85"/>
  <c r="Q39" i="87" s="1"/>
  <c r="P39" i="85"/>
  <c r="P39" i="87" s="1"/>
  <c r="O39" i="85"/>
  <c r="O39" i="87" s="1"/>
  <c r="N39" i="85"/>
  <c r="N39" i="87" s="1"/>
  <c r="M39" i="85"/>
  <c r="M39" i="87" s="1"/>
  <c r="L39" i="85"/>
  <c r="L39" i="87" s="1"/>
  <c r="K39" i="85"/>
  <c r="K39" i="87" s="1"/>
  <c r="J39" i="85"/>
  <c r="I39" i="85"/>
  <c r="I39" i="87" s="1"/>
  <c r="H39" i="85"/>
  <c r="H39" i="87" s="1"/>
  <c r="G39" i="85"/>
  <c r="G39" i="87" s="1"/>
  <c r="F39" i="85"/>
  <c r="F39" i="87" s="1"/>
  <c r="E39" i="85"/>
  <c r="E39" i="87" s="1"/>
  <c r="D39" i="85"/>
  <c r="D39" i="87" s="1"/>
  <c r="C39" i="85"/>
  <c r="C39" i="87" s="1"/>
  <c r="AO38" i="85"/>
  <c r="AO38" i="87" s="1"/>
  <c r="AN38" i="85"/>
  <c r="AN38" i="87" s="1"/>
  <c r="AM38" i="85"/>
  <c r="AM38" i="87" s="1"/>
  <c r="AL38" i="85"/>
  <c r="AL38" i="87" s="1"/>
  <c r="AK38" i="85"/>
  <c r="AJ38" i="85"/>
  <c r="AJ38" i="87" s="1"/>
  <c r="AI38" i="85"/>
  <c r="AI38" i="87" s="1"/>
  <c r="AH38" i="85"/>
  <c r="AG38" i="85"/>
  <c r="AG38" i="87" s="1"/>
  <c r="AF38" i="85"/>
  <c r="AE38" i="85"/>
  <c r="AE38" i="87" s="1"/>
  <c r="AD38" i="85"/>
  <c r="AD38" i="87" s="1"/>
  <c r="AC38" i="85"/>
  <c r="AC38" i="87" s="1"/>
  <c r="AB38" i="85"/>
  <c r="AA38" i="85"/>
  <c r="AA38" i="87" s="1"/>
  <c r="Z38" i="85"/>
  <c r="Y38" i="85"/>
  <c r="X38" i="85"/>
  <c r="W38" i="85"/>
  <c r="W38" i="87" s="1"/>
  <c r="V38" i="85"/>
  <c r="U38" i="85"/>
  <c r="U38" i="87" s="1"/>
  <c r="T38" i="85"/>
  <c r="S38" i="85"/>
  <c r="S38" i="87" s="1"/>
  <c r="R38" i="85"/>
  <c r="Q38" i="85"/>
  <c r="Q38" i="87" s="1"/>
  <c r="P38" i="85"/>
  <c r="O38" i="85"/>
  <c r="O38" i="87" s="1"/>
  <c r="N38" i="85"/>
  <c r="N38" i="87" s="1"/>
  <c r="M38" i="85"/>
  <c r="M38" i="87" s="1"/>
  <c r="L38" i="85"/>
  <c r="K38" i="85"/>
  <c r="J38" i="85"/>
  <c r="I38" i="85"/>
  <c r="I38" i="87" s="1"/>
  <c r="H38" i="85"/>
  <c r="G38" i="85"/>
  <c r="G38" i="87" s="1"/>
  <c r="F38" i="85"/>
  <c r="F38" i="87" s="1"/>
  <c r="E38" i="85"/>
  <c r="E38" i="87" s="1"/>
  <c r="D38" i="85"/>
  <c r="C38" i="85"/>
  <c r="C38" i="87" s="1"/>
  <c r="AO37" i="85"/>
  <c r="AO37" i="87" s="1"/>
  <c r="AN37" i="85"/>
  <c r="AN37" i="87" s="1"/>
  <c r="AM37" i="85"/>
  <c r="AL37" i="85"/>
  <c r="AL37" i="87" s="1"/>
  <c r="AK37" i="85"/>
  <c r="AJ37" i="85"/>
  <c r="AJ37" i="87" s="1"/>
  <c r="AI37" i="85"/>
  <c r="AH37" i="85"/>
  <c r="AH37" i="87" s="1"/>
  <c r="AG37" i="85"/>
  <c r="AF37" i="85"/>
  <c r="AE37" i="85"/>
  <c r="AD37" i="85"/>
  <c r="AC37" i="85"/>
  <c r="AC37" i="87" s="1"/>
  <c r="AB37" i="85"/>
  <c r="AB37" i="87" s="1"/>
  <c r="AA37" i="85"/>
  <c r="Z37" i="85"/>
  <c r="Y37" i="85"/>
  <c r="X37" i="85"/>
  <c r="W37" i="85"/>
  <c r="V37" i="85"/>
  <c r="U37" i="85"/>
  <c r="U37" i="87" s="1"/>
  <c r="T37" i="85"/>
  <c r="T37" i="87" s="1"/>
  <c r="S37" i="85"/>
  <c r="R37" i="85"/>
  <c r="Q37" i="85"/>
  <c r="P37" i="85"/>
  <c r="P37" i="87" s="1"/>
  <c r="O37" i="85"/>
  <c r="N37" i="85"/>
  <c r="M37" i="85"/>
  <c r="L37" i="85"/>
  <c r="K37" i="85"/>
  <c r="J37" i="85"/>
  <c r="I37" i="85"/>
  <c r="H37" i="85"/>
  <c r="H37" i="87" s="1"/>
  <c r="G37" i="85"/>
  <c r="F37" i="85"/>
  <c r="E37" i="85"/>
  <c r="E37" i="87" s="1"/>
  <c r="D37" i="85"/>
  <c r="D37" i="87" s="1"/>
  <c r="C37" i="85"/>
  <c r="AO36" i="85"/>
  <c r="AN36" i="85"/>
  <c r="AN36" i="87" s="1"/>
  <c r="AM36" i="85"/>
  <c r="AL36" i="85"/>
  <c r="AK36" i="85"/>
  <c r="AJ36" i="85"/>
  <c r="AI36" i="85"/>
  <c r="AH36" i="85"/>
  <c r="AG36" i="85"/>
  <c r="AF36" i="85"/>
  <c r="AE36" i="85"/>
  <c r="AE36" i="87" s="1"/>
  <c r="AD36" i="85"/>
  <c r="AD36" i="87" s="1"/>
  <c r="AC36" i="85"/>
  <c r="AC36" i="87" s="1"/>
  <c r="AB36" i="85"/>
  <c r="AB36" i="87" s="1"/>
  <c r="AA36" i="85"/>
  <c r="AA36" i="87" s="1"/>
  <c r="Z36" i="85"/>
  <c r="Y36" i="85"/>
  <c r="X36" i="85"/>
  <c r="X36" i="87" s="1"/>
  <c r="W36" i="85"/>
  <c r="W36" i="87" s="1"/>
  <c r="V36" i="85"/>
  <c r="U36" i="85"/>
  <c r="U36" i="87" s="1"/>
  <c r="T36" i="85"/>
  <c r="T36" i="87" s="1"/>
  <c r="S36" i="85"/>
  <c r="R36" i="85"/>
  <c r="Q36" i="85"/>
  <c r="Q36" i="87" s="1"/>
  <c r="P36" i="85"/>
  <c r="P36" i="87" s="1"/>
  <c r="O36" i="85"/>
  <c r="O36" i="87" s="1"/>
  <c r="N36" i="85"/>
  <c r="N36" i="87" s="1"/>
  <c r="M36" i="85"/>
  <c r="M36" i="87" s="1"/>
  <c r="L36" i="85"/>
  <c r="L36" i="87" s="1"/>
  <c r="K36" i="85"/>
  <c r="J36" i="85"/>
  <c r="I36" i="85"/>
  <c r="I36" i="87" s="1"/>
  <c r="H36" i="85"/>
  <c r="H36" i="87" s="1"/>
  <c r="G36" i="85"/>
  <c r="G36" i="87" s="1"/>
  <c r="F36" i="85"/>
  <c r="F36" i="87" s="1"/>
  <c r="E36" i="85"/>
  <c r="E36" i="87" s="1"/>
  <c r="D36" i="85"/>
  <c r="D36" i="87" s="1"/>
  <c r="C36" i="85"/>
  <c r="C36" i="87" s="1"/>
  <c r="AO35" i="85"/>
  <c r="AO35" i="87" s="1"/>
  <c r="AN35" i="85"/>
  <c r="AN35" i="87" s="1"/>
  <c r="AM35" i="85"/>
  <c r="AM35" i="87" s="1"/>
  <c r="AL35" i="85"/>
  <c r="AK35" i="85"/>
  <c r="AJ35" i="85"/>
  <c r="AJ35" i="87" s="1"/>
  <c r="AI35" i="85"/>
  <c r="AI35" i="87" s="1"/>
  <c r="AH35" i="85"/>
  <c r="AH35" i="87" s="1"/>
  <c r="AG35" i="85"/>
  <c r="AG35" i="87" s="1"/>
  <c r="AF35" i="85"/>
  <c r="AF35" i="87" s="1"/>
  <c r="AE35" i="85"/>
  <c r="AD35" i="85"/>
  <c r="AD35" i="87" s="1"/>
  <c r="AC35" i="85"/>
  <c r="AC35" i="87" s="1"/>
  <c r="AB35" i="85"/>
  <c r="AB35" i="87" s="1"/>
  <c r="AA35" i="85"/>
  <c r="AA35" i="87" s="1"/>
  <c r="Z35" i="85"/>
  <c r="Z35" i="87" s="1"/>
  <c r="Y35" i="85"/>
  <c r="X35" i="85"/>
  <c r="X35" i="87" s="1"/>
  <c r="W35" i="85"/>
  <c r="W35" i="87" s="1"/>
  <c r="V35" i="85"/>
  <c r="V35" i="87" s="1"/>
  <c r="U35" i="85"/>
  <c r="U35" i="87" s="1"/>
  <c r="T35" i="85"/>
  <c r="T35" i="87" s="1"/>
  <c r="S35" i="85"/>
  <c r="S35" i="87" s="1"/>
  <c r="R35" i="85"/>
  <c r="R35" i="87" s="1"/>
  <c r="Q35" i="85"/>
  <c r="Q35" i="87" s="1"/>
  <c r="P35" i="85"/>
  <c r="P35" i="87" s="1"/>
  <c r="O35" i="85"/>
  <c r="O35" i="87" s="1"/>
  <c r="N35" i="85"/>
  <c r="N35" i="87" s="1"/>
  <c r="M35" i="85"/>
  <c r="M35" i="87" s="1"/>
  <c r="L35" i="85"/>
  <c r="L35" i="87" s="1"/>
  <c r="K35" i="85"/>
  <c r="K35" i="87" s="1"/>
  <c r="J35" i="85"/>
  <c r="I35" i="85"/>
  <c r="I35" i="87" s="1"/>
  <c r="H35" i="85"/>
  <c r="H35" i="87" s="1"/>
  <c r="G35" i="85"/>
  <c r="G35" i="87" s="1"/>
  <c r="F35" i="85"/>
  <c r="F35" i="87" s="1"/>
  <c r="E35" i="85"/>
  <c r="E35" i="87" s="1"/>
  <c r="D35" i="85"/>
  <c r="D35" i="87" s="1"/>
  <c r="C35" i="85"/>
  <c r="C35" i="87" s="1"/>
  <c r="AO34" i="85"/>
  <c r="AO34" i="87" s="1"/>
  <c r="AN34" i="85"/>
  <c r="AN34" i="87" s="1"/>
  <c r="AM34" i="85"/>
  <c r="AM34" i="87" s="1"/>
  <c r="AL34" i="85"/>
  <c r="AL34" i="87" s="1"/>
  <c r="AK34" i="85"/>
  <c r="AJ34" i="85"/>
  <c r="AJ34" i="87" s="1"/>
  <c r="AI34" i="85"/>
  <c r="AI34" i="87" s="1"/>
  <c r="AH34" i="85"/>
  <c r="AH34" i="87" s="1"/>
  <c r="AG34" i="85"/>
  <c r="AG34" i="87" s="1"/>
  <c r="AF34" i="85"/>
  <c r="AF34" i="87" s="1"/>
  <c r="AE34" i="85"/>
  <c r="AE34" i="87" s="1"/>
  <c r="AD34" i="85"/>
  <c r="AC34" i="85"/>
  <c r="AC34" i="87" s="1"/>
  <c r="AB34" i="85"/>
  <c r="AA34" i="85"/>
  <c r="AA34" i="87" s="1"/>
  <c r="Z34" i="85"/>
  <c r="Y34" i="85"/>
  <c r="X34" i="85"/>
  <c r="W34" i="85"/>
  <c r="W34" i="87" s="1"/>
  <c r="V34" i="85"/>
  <c r="U34" i="85"/>
  <c r="U34" i="87" s="1"/>
  <c r="T34" i="85"/>
  <c r="S34" i="85"/>
  <c r="S34" i="87" s="1"/>
  <c r="R34" i="85"/>
  <c r="Q34" i="85"/>
  <c r="Q34" i="87" s="1"/>
  <c r="P34" i="85"/>
  <c r="O34" i="85"/>
  <c r="O34" i="87" s="1"/>
  <c r="N34" i="85"/>
  <c r="N34" i="87" s="1"/>
  <c r="M34" i="85"/>
  <c r="M34" i="87" s="1"/>
  <c r="L34" i="85"/>
  <c r="K34" i="85"/>
  <c r="J34" i="85"/>
  <c r="I34" i="85"/>
  <c r="I34" i="87" s="1"/>
  <c r="H34" i="85"/>
  <c r="G34" i="85"/>
  <c r="G34" i="87" s="1"/>
  <c r="F34" i="85"/>
  <c r="F34" i="87" s="1"/>
  <c r="E34" i="85"/>
  <c r="E34" i="87" s="1"/>
  <c r="D34" i="85"/>
  <c r="C34" i="85"/>
  <c r="C34" i="87" s="1"/>
  <c r="AO33" i="85"/>
  <c r="AO33" i="87" s="1"/>
  <c r="AN33" i="85"/>
  <c r="AN33" i="87" s="1"/>
  <c r="AM33" i="85"/>
  <c r="AL33" i="85"/>
  <c r="AL33" i="87" s="1"/>
  <c r="AK33" i="85"/>
  <c r="AJ33" i="85"/>
  <c r="AJ33" i="87" s="1"/>
  <c r="AI33" i="85"/>
  <c r="AH33" i="85"/>
  <c r="AH33" i="87" s="1"/>
  <c r="AG33" i="85"/>
  <c r="AG33" i="87" s="1"/>
  <c r="AF33" i="85"/>
  <c r="AF33" i="87" s="1"/>
  <c r="AE33" i="85"/>
  <c r="AD33" i="85"/>
  <c r="AC33" i="85"/>
  <c r="AB33" i="85"/>
  <c r="AB33" i="87" s="1"/>
  <c r="AA33" i="85"/>
  <c r="Z33" i="85"/>
  <c r="Y33" i="85"/>
  <c r="X33" i="85"/>
  <c r="W33" i="85"/>
  <c r="V33" i="85"/>
  <c r="U33" i="85"/>
  <c r="U33" i="87" s="1"/>
  <c r="T33" i="85"/>
  <c r="T33" i="87" s="1"/>
  <c r="S33" i="85"/>
  <c r="R33" i="85"/>
  <c r="Q33" i="85"/>
  <c r="P33" i="85"/>
  <c r="P33" i="87" s="1"/>
  <c r="O33" i="85"/>
  <c r="N33" i="85"/>
  <c r="M33" i="85"/>
  <c r="L33" i="85"/>
  <c r="K33" i="85"/>
  <c r="J33" i="85"/>
  <c r="I33" i="85"/>
  <c r="H33" i="85"/>
  <c r="H33" i="87" s="1"/>
  <c r="G33" i="85"/>
  <c r="F33" i="85"/>
  <c r="E33" i="85"/>
  <c r="E33" i="87" s="1"/>
  <c r="D33" i="85"/>
  <c r="D33" i="87" s="1"/>
  <c r="C33" i="85"/>
  <c r="AO32" i="85"/>
  <c r="AN32" i="85"/>
  <c r="AN32" i="87" s="1"/>
  <c r="AM32" i="85"/>
  <c r="AL32" i="85"/>
  <c r="AK32" i="85"/>
  <c r="AJ32" i="85"/>
  <c r="AI32" i="85"/>
  <c r="AH32" i="85"/>
  <c r="AG32" i="85"/>
  <c r="AF32" i="85"/>
  <c r="AE32" i="85"/>
  <c r="AE32" i="87" s="1"/>
  <c r="AD32" i="85"/>
  <c r="AC32" i="85"/>
  <c r="AB32" i="85"/>
  <c r="AA32" i="85"/>
  <c r="AA32" i="87" s="1"/>
  <c r="Z32" i="85"/>
  <c r="Y32" i="85"/>
  <c r="X32" i="85"/>
  <c r="W32" i="85"/>
  <c r="W32" i="87" s="1"/>
  <c r="V32" i="85"/>
  <c r="U32" i="85"/>
  <c r="U32" i="87" s="1"/>
  <c r="T32" i="85"/>
  <c r="S32" i="85"/>
  <c r="R32" i="85"/>
  <c r="Q32" i="85"/>
  <c r="Q32" i="87" s="1"/>
  <c r="P32" i="85"/>
  <c r="O32" i="85"/>
  <c r="O32" i="87" s="1"/>
  <c r="N32" i="85"/>
  <c r="N32" i="87" s="1"/>
  <c r="M32" i="85"/>
  <c r="M32" i="87" s="1"/>
  <c r="L32" i="85"/>
  <c r="K32" i="85"/>
  <c r="J32" i="85"/>
  <c r="I32" i="85"/>
  <c r="I32" i="87" s="1"/>
  <c r="H32" i="85"/>
  <c r="G32" i="85"/>
  <c r="G32" i="87" s="1"/>
  <c r="F32" i="85"/>
  <c r="F32" i="87" s="1"/>
  <c r="E32" i="85"/>
  <c r="E32" i="87" s="1"/>
  <c r="D32" i="85"/>
  <c r="C32" i="85"/>
  <c r="C32" i="87" s="1"/>
  <c r="AO31" i="85"/>
  <c r="AN31" i="85"/>
  <c r="AM31" i="85"/>
  <c r="AL31" i="85"/>
  <c r="AK31" i="85"/>
  <c r="AJ31" i="85"/>
  <c r="AI31" i="85"/>
  <c r="AH31" i="85"/>
  <c r="AH31" i="87" s="1"/>
  <c r="AG31" i="85"/>
  <c r="AF31" i="85"/>
  <c r="AE31" i="85"/>
  <c r="AE31" i="87" s="1"/>
  <c r="AD31" i="85"/>
  <c r="AD31" i="87" s="1"/>
  <c r="AC31" i="85"/>
  <c r="AB31" i="85"/>
  <c r="AA31" i="85"/>
  <c r="Z31" i="85"/>
  <c r="Y31" i="85"/>
  <c r="X31" i="85"/>
  <c r="X31" i="87" s="1"/>
  <c r="W31" i="85"/>
  <c r="V31" i="85"/>
  <c r="U31" i="85"/>
  <c r="T31" i="85"/>
  <c r="T31" i="87" s="1"/>
  <c r="S31" i="85"/>
  <c r="R31" i="85"/>
  <c r="Q31" i="85"/>
  <c r="P31" i="85"/>
  <c r="P31" i="87" s="1"/>
  <c r="O31" i="85"/>
  <c r="N31" i="85"/>
  <c r="N31" i="87" s="1"/>
  <c r="M31" i="85"/>
  <c r="L31" i="85"/>
  <c r="L31" i="87" s="1"/>
  <c r="K31" i="85"/>
  <c r="J31" i="85"/>
  <c r="I31" i="85"/>
  <c r="H31" i="85"/>
  <c r="H31" i="87" s="1"/>
  <c r="G31" i="85"/>
  <c r="F31" i="85"/>
  <c r="F31" i="87" s="1"/>
  <c r="E31" i="85"/>
  <c r="D31" i="85"/>
  <c r="D31" i="87" s="1"/>
  <c r="C31" i="85"/>
  <c r="AO30" i="85"/>
  <c r="AO30" i="87" s="1"/>
  <c r="AN30" i="85"/>
  <c r="AM30" i="85"/>
  <c r="AM30" i="87" s="1"/>
  <c r="AL30" i="85"/>
  <c r="AK30" i="85"/>
  <c r="AJ30" i="85"/>
  <c r="AI30" i="85"/>
  <c r="AI30" i="87" s="1"/>
  <c r="AH30" i="85"/>
  <c r="AG30" i="85"/>
  <c r="AG30" i="87" s="1"/>
  <c r="AF30" i="85"/>
  <c r="AE30" i="85"/>
  <c r="AE30" i="87" s="1"/>
  <c r="AD30" i="85"/>
  <c r="AC30" i="85"/>
  <c r="AC30" i="87" s="1"/>
  <c r="AB30" i="85"/>
  <c r="AA30" i="85"/>
  <c r="AA30" i="87" s="1"/>
  <c r="Z30" i="85"/>
  <c r="Y30" i="85"/>
  <c r="X30" i="85"/>
  <c r="X30" i="87" s="1"/>
  <c r="W30" i="85"/>
  <c r="W30" i="87" s="1"/>
  <c r="V30" i="85"/>
  <c r="V30" i="87" s="1"/>
  <c r="U30" i="85"/>
  <c r="U30" i="87" s="1"/>
  <c r="T30" i="85"/>
  <c r="T30" i="87" s="1"/>
  <c r="S30" i="85"/>
  <c r="S30" i="87" s="1"/>
  <c r="R30" i="85"/>
  <c r="R30" i="87" s="1"/>
  <c r="Q30" i="85"/>
  <c r="Q30" i="87" s="1"/>
  <c r="P30" i="85"/>
  <c r="P30" i="87" s="1"/>
  <c r="O30" i="85"/>
  <c r="O30" i="87" s="1"/>
  <c r="N30" i="85"/>
  <c r="N30" i="87" s="1"/>
  <c r="M30" i="85"/>
  <c r="M30" i="87" s="1"/>
  <c r="L30" i="85"/>
  <c r="L30" i="87" s="1"/>
  <c r="K30" i="85"/>
  <c r="K30" i="87" s="1"/>
  <c r="J30" i="85"/>
  <c r="I30" i="85"/>
  <c r="I30" i="87" s="1"/>
  <c r="H30" i="85"/>
  <c r="H30" i="87" s="1"/>
  <c r="G30" i="85"/>
  <c r="G30" i="87" s="1"/>
  <c r="F30" i="85"/>
  <c r="F30" i="87" s="1"/>
  <c r="E30" i="85"/>
  <c r="E30" i="87" s="1"/>
  <c r="D30" i="85"/>
  <c r="D30" i="87" s="1"/>
  <c r="C30" i="85"/>
  <c r="C30" i="87" s="1"/>
  <c r="AO29" i="85"/>
  <c r="AO29" i="87" s="1"/>
  <c r="AN29" i="85"/>
  <c r="AN29" i="87" s="1"/>
  <c r="AM29" i="85"/>
  <c r="AM29" i="87" s="1"/>
  <c r="AL29" i="85"/>
  <c r="AL29" i="87" s="1"/>
  <c r="AK29" i="85"/>
  <c r="AJ29" i="85"/>
  <c r="AJ29" i="87" s="1"/>
  <c r="AI29" i="85"/>
  <c r="AI29" i="87" s="1"/>
  <c r="AH29" i="85"/>
  <c r="AH29" i="87" s="1"/>
  <c r="AG29" i="85"/>
  <c r="AG29" i="87" s="1"/>
  <c r="AF29" i="85"/>
  <c r="AF29" i="87" s="1"/>
  <c r="AE29" i="85"/>
  <c r="AE29" i="87" s="1"/>
  <c r="AD29" i="85"/>
  <c r="AD29" i="87" s="1"/>
  <c r="AC29" i="85"/>
  <c r="AC29" i="87" s="1"/>
  <c r="AB29" i="85"/>
  <c r="AB29" i="87" s="1"/>
  <c r="AA29" i="85"/>
  <c r="AA29" i="87" s="1"/>
  <c r="Z29" i="85"/>
  <c r="Z29" i="87" s="1"/>
  <c r="Y29" i="85"/>
  <c r="X29" i="85"/>
  <c r="X29" i="87" s="1"/>
  <c r="W29" i="85"/>
  <c r="V29" i="85"/>
  <c r="V29" i="87" s="1"/>
  <c r="U29" i="85"/>
  <c r="U29" i="87" s="1"/>
  <c r="T29" i="85"/>
  <c r="T29" i="87" s="1"/>
  <c r="S29" i="85"/>
  <c r="R29" i="85"/>
  <c r="R29" i="87" s="1"/>
  <c r="Q29" i="85"/>
  <c r="P29" i="85"/>
  <c r="P29" i="87" s="1"/>
  <c r="O29" i="85"/>
  <c r="N29" i="85"/>
  <c r="N29" i="87" s="1"/>
  <c r="M29" i="85"/>
  <c r="L29" i="85"/>
  <c r="L29" i="87" s="1"/>
  <c r="K29" i="85"/>
  <c r="J29" i="85"/>
  <c r="I29" i="85"/>
  <c r="H29" i="85"/>
  <c r="H29" i="87" s="1"/>
  <c r="G29" i="85"/>
  <c r="F29" i="85"/>
  <c r="F29" i="87" s="1"/>
  <c r="E29" i="85"/>
  <c r="E29" i="87" s="1"/>
  <c r="D29" i="85"/>
  <c r="D29" i="87" s="1"/>
  <c r="C29" i="85"/>
  <c r="AO28" i="85"/>
  <c r="AO28" i="87" s="1"/>
  <c r="AN28" i="85"/>
  <c r="AN28" i="87" s="1"/>
  <c r="AM28" i="85"/>
  <c r="AM28" i="87" s="1"/>
  <c r="AL28" i="85"/>
  <c r="AK28" i="85"/>
  <c r="AJ28" i="85"/>
  <c r="AI28" i="85"/>
  <c r="AI28" i="87" s="1"/>
  <c r="AH28" i="85"/>
  <c r="AG28" i="85"/>
  <c r="AG28" i="87" s="1"/>
  <c r="AF28" i="85"/>
  <c r="AE28" i="85"/>
  <c r="AE28" i="87" s="1"/>
  <c r="AD28" i="85"/>
  <c r="AC28" i="85"/>
  <c r="AC28" i="87" s="1"/>
  <c r="AB28" i="85"/>
  <c r="AB28" i="87" s="1"/>
  <c r="AA28" i="85"/>
  <c r="AA28" i="87" s="1"/>
  <c r="Z28" i="85"/>
  <c r="Y28" i="85"/>
  <c r="X28" i="85"/>
  <c r="W28" i="85"/>
  <c r="W28" i="87" s="1"/>
  <c r="V28" i="85"/>
  <c r="U28" i="85"/>
  <c r="T28" i="85"/>
  <c r="T28" i="87" s="1"/>
  <c r="S28" i="85"/>
  <c r="R28" i="85"/>
  <c r="Q28" i="85"/>
  <c r="P28" i="85"/>
  <c r="P28" i="87" s="1"/>
  <c r="O28" i="85"/>
  <c r="O28" i="87" s="1"/>
  <c r="N28" i="85"/>
  <c r="M28" i="85"/>
  <c r="L28" i="85"/>
  <c r="K28" i="85"/>
  <c r="K28" i="87" s="1"/>
  <c r="J28" i="85"/>
  <c r="I28" i="85"/>
  <c r="H28" i="85"/>
  <c r="H28" i="87" s="1"/>
  <c r="G28" i="85"/>
  <c r="G28" i="87" s="1"/>
  <c r="F28" i="85"/>
  <c r="E28" i="85"/>
  <c r="D28" i="85"/>
  <c r="D28" i="87" s="1"/>
  <c r="C28" i="85"/>
  <c r="C28" i="87" s="1"/>
  <c r="AO27" i="85"/>
  <c r="AN27" i="85"/>
  <c r="AM27" i="85"/>
  <c r="AL27" i="85"/>
  <c r="AK27" i="85"/>
  <c r="AJ27" i="85"/>
  <c r="AI27" i="85"/>
  <c r="AH27" i="85"/>
  <c r="AH27" i="87" s="1"/>
  <c r="AG27" i="85"/>
  <c r="AF27" i="85"/>
  <c r="AE27" i="85"/>
  <c r="AE27" i="87" s="1"/>
  <c r="AD27" i="85"/>
  <c r="AD27" i="87" s="1"/>
  <c r="AC27" i="85"/>
  <c r="AB27" i="85"/>
  <c r="AA27" i="85"/>
  <c r="AA27" i="87" s="1"/>
  <c r="Z27" i="85"/>
  <c r="Y27" i="85"/>
  <c r="X27" i="85"/>
  <c r="W27" i="85"/>
  <c r="V27" i="85"/>
  <c r="U27" i="85"/>
  <c r="T27" i="85"/>
  <c r="T27" i="87" s="1"/>
  <c r="S27" i="85"/>
  <c r="R27" i="85"/>
  <c r="Q27" i="85"/>
  <c r="P27" i="85"/>
  <c r="P27" i="87" s="1"/>
  <c r="O27" i="85"/>
  <c r="N27" i="85"/>
  <c r="N27" i="87" s="1"/>
  <c r="M27" i="85"/>
  <c r="L27" i="85"/>
  <c r="L27" i="87" s="1"/>
  <c r="K27" i="85"/>
  <c r="J27" i="85"/>
  <c r="I27" i="85"/>
  <c r="H27" i="85"/>
  <c r="H27" i="87" s="1"/>
  <c r="G27" i="85"/>
  <c r="F27" i="85"/>
  <c r="F27" i="87" s="1"/>
  <c r="E27" i="85"/>
  <c r="D27" i="85"/>
  <c r="D27" i="87" s="1"/>
  <c r="C27" i="85"/>
  <c r="AO26" i="85"/>
  <c r="AO26" i="87" s="1"/>
  <c r="AN26" i="85"/>
  <c r="AM26" i="85"/>
  <c r="AM26" i="87" s="1"/>
  <c r="AL26" i="85"/>
  <c r="AK26" i="85"/>
  <c r="AJ26" i="85"/>
  <c r="AI26" i="85"/>
  <c r="AI26" i="87" s="1"/>
  <c r="AH26" i="85"/>
  <c r="AG26" i="85"/>
  <c r="AG26" i="87" s="1"/>
  <c r="AF26" i="85"/>
  <c r="AE26" i="85"/>
  <c r="AE26" i="87" s="1"/>
  <c r="AD26" i="85"/>
  <c r="AC26" i="85"/>
  <c r="AC26" i="87" s="1"/>
  <c r="AB26" i="85"/>
  <c r="AB26" i="87" s="1"/>
  <c r="AA26" i="85"/>
  <c r="AA26" i="87" s="1"/>
  <c r="Z26" i="85"/>
  <c r="Y26" i="85"/>
  <c r="X26" i="85"/>
  <c r="W26" i="85"/>
  <c r="W26" i="87" s="1"/>
  <c r="V26" i="85"/>
  <c r="U26" i="85"/>
  <c r="U26" i="87" s="1"/>
  <c r="T26" i="85"/>
  <c r="T26" i="87" s="1"/>
  <c r="S26" i="85"/>
  <c r="S26" i="87" s="1"/>
  <c r="R26" i="85"/>
  <c r="R26" i="87" s="1"/>
  <c r="Q26" i="85"/>
  <c r="Q26" i="87" s="1"/>
  <c r="P26" i="85"/>
  <c r="P26" i="87" s="1"/>
  <c r="O26" i="85"/>
  <c r="O26" i="87" s="1"/>
  <c r="N26" i="85"/>
  <c r="N26" i="87" s="1"/>
  <c r="M26" i="85"/>
  <c r="M26" i="87" s="1"/>
  <c r="L26" i="85"/>
  <c r="L26" i="87" s="1"/>
  <c r="K26" i="85"/>
  <c r="K26" i="87" s="1"/>
  <c r="J26" i="85"/>
  <c r="I26" i="85"/>
  <c r="I26" i="87" s="1"/>
  <c r="H26" i="85"/>
  <c r="H26" i="87" s="1"/>
  <c r="G26" i="85"/>
  <c r="G26" i="87" s="1"/>
  <c r="F26" i="85"/>
  <c r="F26" i="87" s="1"/>
  <c r="E26" i="85"/>
  <c r="E26" i="87" s="1"/>
  <c r="D26" i="85"/>
  <c r="D26" i="87" s="1"/>
  <c r="C26" i="85"/>
  <c r="C26" i="87" s="1"/>
  <c r="AO25" i="85"/>
  <c r="AO25" i="87" s="1"/>
  <c r="AN25" i="85"/>
  <c r="AN25" i="87" s="1"/>
  <c r="AM25" i="85"/>
  <c r="AM25" i="87" s="1"/>
  <c r="AL25" i="85"/>
  <c r="AL25" i="87" s="1"/>
  <c r="AK25" i="85"/>
  <c r="AJ25" i="85"/>
  <c r="AJ25" i="87" s="1"/>
  <c r="AI25" i="85"/>
  <c r="AI25" i="87" s="1"/>
  <c r="AH25" i="85"/>
  <c r="AH25" i="87" s="1"/>
  <c r="AG25" i="85"/>
  <c r="AG25" i="87" s="1"/>
  <c r="AF25" i="85"/>
  <c r="AF25" i="87" s="1"/>
  <c r="AE25" i="85"/>
  <c r="AE25" i="87" s="1"/>
  <c r="AD25" i="85"/>
  <c r="AD25" i="87" s="1"/>
  <c r="AC25" i="85"/>
  <c r="AC25" i="87" s="1"/>
  <c r="AB25" i="85"/>
  <c r="AB25" i="87" s="1"/>
  <c r="AA25" i="85"/>
  <c r="AA25" i="87" s="1"/>
  <c r="Z25" i="85"/>
  <c r="Z25" i="87" s="1"/>
  <c r="Y25" i="85"/>
  <c r="X25" i="85"/>
  <c r="X25" i="87" s="1"/>
  <c r="W25" i="85"/>
  <c r="W25" i="87" s="1"/>
  <c r="V25" i="85"/>
  <c r="V25" i="87" s="1"/>
  <c r="U25" i="85"/>
  <c r="T25" i="85"/>
  <c r="T25" i="87" s="1"/>
  <c r="S25" i="85"/>
  <c r="S25" i="87" s="1"/>
  <c r="R25" i="85"/>
  <c r="R25" i="87" s="1"/>
  <c r="Q25" i="85"/>
  <c r="P25" i="85"/>
  <c r="P25" i="87" s="1"/>
  <c r="O25" i="85"/>
  <c r="O25" i="87" s="1"/>
  <c r="N25" i="85"/>
  <c r="N25" i="87" s="1"/>
  <c r="M25" i="85"/>
  <c r="L25" i="85"/>
  <c r="L25" i="87" s="1"/>
  <c r="K25" i="85"/>
  <c r="K25" i="87" s="1"/>
  <c r="J25" i="85"/>
  <c r="I25" i="85"/>
  <c r="H25" i="85"/>
  <c r="H25" i="87" s="1"/>
  <c r="G25" i="85"/>
  <c r="G25" i="87" s="1"/>
  <c r="F25" i="85"/>
  <c r="F25" i="87" s="1"/>
  <c r="E25" i="85"/>
  <c r="E25" i="87" s="1"/>
  <c r="D25" i="85"/>
  <c r="D25" i="87" s="1"/>
  <c r="C25" i="85"/>
  <c r="C25" i="87" s="1"/>
  <c r="AO24" i="85"/>
  <c r="AO24" i="87" s="1"/>
  <c r="AN24" i="85"/>
  <c r="AN24" i="87" s="1"/>
  <c r="AM24" i="85"/>
  <c r="AM24" i="87" s="1"/>
  <c r="AL24" i="85"/>
  <c r="AL24" i="87" s="1"/>
  <c r="AK24" i="85"/>
  <c r="AJ24" i="85"/>
  <c r="AI24" i="85"/>
  <c r="AI24" i="87" s="1"/>
  <c r="AH24" i="85"/>
  <c r="AH24" i="87" s="1"/>
  <c r="AG24" i="85"/>
  <c r="AG24" i="87" s="1"/>
  <c r="AF24" i="85"/>
  <c r="AE24" i="85"/>
  <c r="AE24" i="87" s="1"/>
  <c r="AD24" i="85"/>
  <c r="AD24" i="87" s="1"/>
  <c r="AC24" i="85"/>
  <c r="AC24" i="87" s="1"/>
  <c r="AB24" i="85"/>
  <c r="AB24" i="87" s="1"/>
  <c r="AA24" i="85"/>
  <c r="AA24" i="87" s="1"/>
  <c r="Z24" i="85"/>
  <c r="Z24" i="87" s="1"/>
  <c r="Y24" i="85"/>
  <c r="X24" i="85"/>
  <c r="W24" i="85"/>
  <c r="W24" i="87" s="1"/>
  <c r="V24" i="85"/>
  <c r="V24" i="87" s="1"/>
  <c r="U24" i="85"/>
  <c r="U24" i="87" s="1"/>
  <c r="T24" i="85"/>
  <c r="S24" i="85"/>
  <c r="R24" i="85"/>
  <c r="R24" i="87" s="1"/>
  <c r="Q24" i="85"/>
  <c r="P24" i="85"/>
  <c r="P24" i="87" s="1"/>
  <c r="O24" i="85"/>
  <c r="O24" i="87" s="1"/>
  <c r="N24" i="85"/>
  <c r="N24" i="87" s="1"/>
  <c r="M24" i="85"/>
  <c r="L24" i="85"/>
  <c r="K24" i="85"/>
  <c r="K24" i="87" s="1"/>
  <c r="J24" i="85"/>
  <c r="I24" i="85"/>
  <c r="H24" i="85"/>
  <c r="H24" i="87" s="1"/>
  <c r="G24" i="85"/>
  <c r="G24" i="87" s="1"/>
  <c r="F24" i="85"/>
  <c r="F24" i="87" s="1"/>
  <c r="E24" i="85"/>
  <c r="D24" i="85"/>
  <c r="D24" i="87" s="1"/>
  <c r="C24" i="85"/>
  <c r="C24" i="87" s="1"/>
  <c r="AO23" i="85"/>
  <c r="AO23" i="87" s="1"/>
  <c r="AN23" i="85"/>
  <c r="AM23" i="85"/>
  <c r="AL23" i="85"/>
  <c r="AK23" i="85"/>
  <c r="AJ23" i="85"/>
  <c r="AI23" i="85"/>
  <c r="AH23" i="85"/>
  <c r="AH23" i="87" s="1"/>
  <c r="AG23" i="85"/>
  <c r="AG23" i="87" s="1"/>
  <c r="AF23" i="85"/>
  <c r="AE23" i="85"/>
  <c r="AE23" i="87" s="1"/>
  <c r="AD23" i="85"/>
  <c r="AD23" i="87" s="1"/>
  <c r="AC23" i="85"/>
  <c r="AC23" i="87" s="1"/>
  <c r="AB23" i="85"/>
  <c r="AA23" i="85"/>
  <c r="AA23" i="87" s="1"/>
  <c r="Z23" i="85"/>
  <c r="Y23" i="85"/>
  <c r="X23" i="85"/>
  <c r="W23" i="85"/>
  <c r="W23" i="87" s="1"/>
  <c r="V23" i="85"/>
  <c r="U23" i="85"/>
  <c r="U23" i="87" s="1"/>
  <c r="T23" i="85"/>
  <c r="S23" i="85"/>
  <c r="R23" i="85"/>
  <c r="Q23" i="85"/>
  <c r="P23" i="85"/>
  <c r="P23" i="87" s="1"/>
  <c r="O23" i="85"/>
  <c r="N23" i="85"/>
  <c r="N23" i="87" s="1"/>
  <c r="M23" i="85"/>
  <c r="L23" i="85"/>
  <c r="L23" i="87" s="1"/>
  <c r="K23" i="85"/>
  <c r="J23" i="85"/>
  <c r="I23" i="85"/>
  <c r="H23" i="85"/>
  <c r="H23" i="87" s="1"/>
  <c r="G23" i="85"/>
  <c r="F23" i="85"/>
  <c r="F23" i="87" s="1"/>
  <c r="E23" i="85"/>
  <c r="E23" i="87" s="1"/>
  <c r="D23" i="85"/>
  <c r="D23" i="87" s="1"/>
  <c r="C23" i="85"/>
  <c r="AO22" i="85"/>
  <c r="AO22" i="87" s="1"/>
  <c r="AN22" i="85"/>
  <c r="AN22" i="87" s="1"/>
  <c r="AM22" i="85"/>
  <c r="AM22" i="87" s="1"/>
  <c r="AL22" i="85"/>
  <c r="AK22" i="85"/>
  <c r="AJ22" i="85"/>
  <c r="AI22" i="85"/>
  <c r="AI22" i="87" s="1"/>
  <c r="AH22" i="85"/>
  <c r="AG22" i="85"/>
  <c r="AG22" i="87" s="1"/>
  <c r="AF22" i="85"/>
  <c r="AE22" i="85"/>
  <c r="AE22" i="87" s="1"/>
  <c r="AD22" i="85"/>
  <c r="AC22" i="85"/>
  <c r="AC22" i="87" s="1"/>
  <c r="AB22" i="85"/>
  <c r="AB22" i="87" s="1"/>
  <c r="AA22" i="85"/>
  <c r="AA22" i="87" s="1"/>
  <c r="Z22" i="85"/>
  <c r="Y22" i="85"/>
  <c r="X22" i="85"/>
  <c r="W22" i="85"/>
  <c r="W22" i="87" s="1"/>
  <c r="V22" i="85"/>
  <c r="U22" i="85"/>
  <c r="U22" i="87" s="1"/>
  <c r="T22" i="85"/>
  <c r="T22" i="87" s="1"/>
  <c r="S22" i="85"/>
  <c r="S22" i="87" s="1"/>
  <c r="R22" i="85"/>
  <c r="Q22" i="85"/>
  <c r="Q22" i="87" s="1"/>
  <c r="P22" i="85"/>
  <c r="P22" i="87" s="1"/>
  <c r="O22" i="85"/>
  <c r="O22" i="87" s="1"/>
  <c r="N22" i="85"/>
  <c r="N22" i="87" s="1"/>
  <c r="M22" i="85"/>
  <c r="M22" i="87" s="1"/>
  <c r="L22" i="85"/>
  <c r="L22" i="87" s="1"/>
  <c r="K22" i="85"/>
  <c r="K22" i="87" s="1"/>
  <c r="J22" i="85"/>
  <c r="I22" i="85"/>
  <c r="I22" i="87" s="1"/>
  <c r="H22" i="85"/>
  <c r="H22" i="87" s="1"/>
  <c r="G22" i="85"/>
  <c r="G22" i="87" s="1"/>
  <c r="F22" i="85"/>
  <c r="F22" i="87" s="1"/>
  <c r="E22" i="85"/>
  <c r="E22" i="87" s="1"/>
  <c r="D22" i="85"/>
  <c r="D22" i="87" s="1"/>
  <c r="C22" i="85"/>
  <c r="C22" i="87" s="1"/>
  <c r="AO21" i="85"/>
  <c r="AO21" i="87" s="1"/>
  <c r="AN21" i="85"/>
  <c r="AN21" i="87" s="1"/>
  <c r="AM21" i="85"/>
  <c r="AM21" i="87" s="1"/>
  <c r="AL21" i="85"/>
  <c r="AL21" i="87" s="1"/>
  <c r="AK21" i="85"/>
  <c r="AJ21" i="85"/>
  <c r="AJ21" i="87" s="1"/>
  <c r="AI21" i="85"/>
  <c r="AI21" i="87" s="1"/>
  <c r="AH21" i="85"/>
  <c r="AH21" i="87" s="1"/>
  <c r="AG21" i="85"/>
  <c r="AG21" i="87" s="1"/>
  <c r="AF21" i="85"/>
  <c r="AF21" i="87" s="1"/>
  <c r="AE21" i="85"/>
  <c r="AE21" i="87" s="1"/>
  <c r="AD21" i="85"/>
  <c r="AD21" i="87" s="1"/>
  <c r="AC21" i="85"/>
  <c r="AC21" i="87" s="1"/>
  <c r="AB21" i="85"/>
  <c r="AB21" i="87" s="1"/>
  <c r="AA21" i="85"/>
  <c r="AA21" i="87" s="1"/>
  <c r="Z21" i="85"/>
  <c r="Z21" i="87" s="1"/>
  <c r="Y21" i="85"/>
  <c r="X21" i="85"/>
  <c r="X21" i="87" s="1"/>
  <c r="W21" i="85"/>
  <c r="W21" i="87" s="1"/>
  <c r="V21" i="85"/>
  <c r="V21" i="87" s="1"/>
  <c r="U21" i="85"/>
  <c r="U21" i="87" s="1"/>
  <c r="T21" i="85"/>
  <c r="T21" i="87" s="1"/>
  <c r="S21" i="85"/>
  <c r="S21" i="87" s="1"/>
  <c r="R21" i="85"/>
  <c r="R21" i="87" s="1"/>
  <c r="Q21" i="85"/>
  <c r="P21" i="85"/>
  <c r="P21" i="87" s="1"/>
  <c r="O21" i="85"/>
  <c r="O21" i="87" s="1"/>
  <c r="N21" i="85"/>
  <c r="N21" i="87" s="1"/>
  <c r="M21" i="85"/>
  <c r="L21" i="85"/>
  <c r="L21" i="87" s="1"/>
  <c r="K21" i="85"/>
  <c r="K21" i="87" s="1"/>
  <c r="J21" i="85"/>
  <c r="I21" i="85"/>
  <c r="H21" i="85"/>
  <c r="H21" i="87" s="1"/>
  <c r="G21" i="85"/>
  <c r="G21" i="87" s="1"/>
  <c r="F21" i="85"/>
  <c r="F21" i="87" s="1"/>
  <c r="E21" i="85"/>
  <c r="E21" i="87" s="1"/>
  <c r="D21" i="85"/>
  <c r="D21" i="87" s="1"/>
  <c r="C21" i="85"/>
  <c r="C21" i="87" s="1"/>
  <c r="AO20" i="85"/>
  <c r="AO20" i="87" s="1"/>
  <c r="AN20" i="85"/>
  <c r="AN20" i="87" s="1"/>
  <c r="AM20" i="85"/>
  <c r="AM20" i="87" s="1"/>
  <c r="AL20" i="85"/>
  <c r="AL20" i="87" s="1"/>
  <c r="AK20" i="85"/>
  <c r="AJ20" i="85"/>
  <c r="AI20" i="85"/>
  <c r="AI20" i="87" s="1"/>
  <c r="AH20" i="85"/>
  <c r="AH20" i="87" s="1"/>
  <c r="AG20" i="85"/>
  <c r="AG20" i="87" s="1"/>
  <c r="AF20" i="85"/>
  <c r="AE20" i="85"/>
  <c r="AE20" i="87" s="1"/>
  <c r="AD20" i="85"/>
  <c r="AD20" i="87" s="1"/>
  <c r="AC20" i="85"/>
  <c r="AC20" i="87" s="1"/>
  <c r="AB20" i="85"/>
  <c r="AB20" i="87" s="1"/>
  <c r="AA20" i="85"/>
  <c r="AA20" i="87" s="1"/>
  <c r="Z20" i="85"/>
  <c r="Z20" i="87" s="1"/>
  <c r="Y20" i="85"/>
  <c r="X20" i="85"/>
  <c r="W20" i="85"/>
  <c r="W20" i="87" s="1"/>
  <c r="V20" i="85"/>
  <c r="V20" i="87" s="1"/>
  <c r="U20" i="85"/>
  <c r="U20" i="87" s="1"/>
  <c r="T20" i="85"/>
  <c r="T20" i="87" s="1"/>
  <c r="S20" i="85"/>
  <c r="S20" i="87" s="1"/>
  <c r="R20" i="85"/>
  <c r="R20" i="87" s="1"/>
  <c r="Q20" i="85"/>
  <c r="Q20" i="87" s="1"/>
  <c r="P20" i="85"/>
  <c r="O20" i="85"/>
  <c r="O20" i="87" s="1"/>
  <c r="N20" i="85"/>
  <c r="N20" i="87" s="1"/>
  <c r="M20" i="85"/>
  <c r="L20" i="85"/>
  <c r="K20" i="85"/>
  <c r="K20" i="87" s="1"/>
  <c r="J20" i="85"/>
  <c r="I20" i="85"/>
  <c r="H20" i="85"/>
  <c r="H20" i="87" s="1"/>
  <c r="G20" i="85"/>
  <c r="G20" i="87" s="1"/>
  <c r="F20" i="85"/>
  <c r="F20" i="87" s="1"/>
  <c r="E20" i="85"/>
  <c r="D20" i="85"/>
  <c r="D20" i="87" s="1"/>
  <c r="C20" i="85"/>
  <c r="C20" i="87" s="1"/>
  <c r="AO19" i="85"/>
  <c r="AO19" i="87" s="1"/>
  <c r="AN19" i="85"/>
  <c r="AM19" i="85"/>
  <c r="AL19" i="85"/>
  <c r="AK19" i="85"/>
  <c r="AJ19" i="85"/>
  <c r="AI19" i="85"/>
  <c r="AH19" i="85"/>
  <c r="AH19" i="87" s="1"/>
  <c r="AG19" i="85"/>
  <c r="AG19" i="87" s="1"/>
  <c r="AF19" i="85"/>
  <c r="AE19" i="85"/>
  <c r="AE19" i="87" s="1"/>
  <c r="AD19" i="85"/>
  <c r="AD19" i="87" s="1"/>
  <c r="AC19" i="85"/>
  <c r="AC19" i="87" s="1"/>
  <c r="AB19" i="85"/>
  <c r="AA19" i="85"/>
  <c r="AA19" i="87" s="1"/>
  <c r="Z19" i="85"/>
  <c r="Y19" i="85"/>
  <c r="X19" i="85"/>
  <c r="W19" i="85"/>
  <c r="W19" i="87" s="1"/>
  <c r="V19" i="85"/>
  <c r="U19" i="85"/>
  <c r="U19" i="87" s="1"/>
  <c r="T19" i="85"/>
  <c r="S19" i="85"/>
  <c r="R19" i="85"/>
  <c r="Q19" i="85"/>
  <c r="Q19" i="87" s="1"/>
  <c r="P19" i="85"/>
  <c r="O19" i="85"/>
  <c r="N19" i="85"/>
  <c r="N19" i="87" s="1"/>
  <c r="M19" i="85"/>
  <c r="L19" i="85"/>
  <c r="L19" i="87" s="1"/>
  <c r="K19" i="85"/>
  <c r="J19" i="85"/>
  <c r="I19" i="85"/>
  <c r="H19" i="85"/>
  <c r="H19" i="87" s="1"/>
  <c r="G19" i="85"/>
  <c r="F19" i="85"/>
  <c r="F19" i="87" s="1"/>
  <c r="E19" i="85"/>
  <c r="E19" i="87" s="1"/>
  <c r="D19" i="85"/>
  <c r="D19" i="87" s="1"/>
  <c r="C19" i="85"/>
  <c r="AO18" i="85"/>
  <c r="AO18" i="87" s="1"/>
  <c r="AN18" i="85"/>
  <c r="AN18" i="87" s="1"/>
  <c r="AM18" i="85"/>
  <c r="AM18" i="87" s="1"/>
  <c r="AL18" i="85"/>
  <c r="AK18" i="85"/>
  <c r="AJ18" i="85"/>
  <c r="AI18" i="85"/>
  <c r="AI18" i="87" s="1"/>
  <c r="AH18" i="85"/>
  <c r="AG18" i="85"/>
  <c r="AG18" i="87" s="1"/>
  <c r="AF18" i="85"/>
  <c r="AE18" i="85"/>
  <c r="AE18" i="87" s="1"/>
  <c r="AD18" i="85"/>
  <c r="AC18" i="85"/>
  <c r="AC18" i="87" s="1"/>
  <c r="AB18" i="85"/>
  <c r="AB18" i="87" s="1"/>
  <c r="AA18" i="85"/>
  <c r="AA18" i="87" s="1"/>
  <c r="Z18" i="85"/>
  <c r="Y18" i="85"/>
  <c r="X18" i="85"/>
  <c r="W18" i="85"/>
  <c r="W18" i="87" s="1"/>
  <c r="V18" i="85"/>
  <c r="U18" i="85"/>
  <c r="U18" i="87" s="1"/>
  <c r="T18" i="85"/>
  <c r="T18" i="87" s="1"/>
  <c r="S18" i="85"/>
  <c r="S18" i="87" s="1"/>
  <c r="R18" i="85"/>
  <c r="Q18" i="85"/>
  <c r="P18" i="85"/>
  <c r="P18" i="87" s="1"/>
  <c r="O18" i="85"/>
  <c r="O18" i="87" s="1"/>
  <c r="N18" i="85"/>
  <c r="M18" i="85"/>
  <c r="M18" i="87" s="1"/>
  <c r="L18" i="85"/>
  <c r="L18" i="87" s="1"/>
  <c r="K18" i="85"/>
  <c r="K18" i="87" s="1"/>
  <c r="J18" i="85"/>
  <c r="I18" i="85"/>
  <c r="I18" i="87" s="1"/>
  <c r="H18" i="85"/>
  <c r="H18" i="87" s="1"/>
  <c r="G18" i="85"/>
  <c r="G18" i="87" s="1"/>
  <c r="F18" i="85"/>
  <c r="F18" i="87" s="1"/>
  <c r="E18" i="85"/>
  <c r="E18" i="87" s="1"/>
  <c r="D18" i="85"/>
  <c r="D18" i="87" s="1"/>
  <c r="C18" i="85"/>
  <c r="C18" i="87" s="1"/>
  <c r="AO17" i="85"/>
  <c r="AO17" i="87" s="1"/>
  <c r="AN17" i="85"/>
  <c r="AN17" i="87" s="1"/>
  <c r="AM17" i="85"/>
  <c r="AM17" i="87" s="1"/>
  <c r="AL17" i="85"/>
  <c r="AL17" i="87" s="1"/>
  <c r="AK17" i="85"/>
  <c r="AJ17" i="85"/>
  <c r="AJ17" i="87" s="1"/>
  <c r="AI17" i="85"/>
  <c r="AI17" i="87" s="1"/>
  <c r="AH17" i="85"/>
  <c r="AH17" i="87" s="1"/>
  <c r="AG17" i="85"/>
  <c r="AG17" i="87" s="1"/>
  <c r="AF17" i="85"/>
  <c r="AF17" i="87" s="1"/>
  <c r="AE17" i="85"/>
  <c r="AE17" i="87" s="1"/>
  <c r="AD17" i="85"/>
  <c r="AD17" i="87" s="1"/>
  <c r="AC17" i="85"/>
  <c r="AC17" i="87" s="1"/>
  <c r="AB17" i="85"/>
  <c r="AB17" i="87" s="1"/>
  <c r="AA17" i="85"/>
  <c r="AA17" i="87" s="1"/>
  <c r="Z17" i="85"/>
  <c r="Z17" i="87" s="1"/>
  <c r="Y17" i="85"/>
  <c r="X17" i="85"/>
  <c r="X17" i="87" s="1"/>
  <c r="W17" i="85"/>
  <c r="W17" i="87" s="1"/>
  <c r="V17" i="85"/>
  <c r="V17" i="87" s="1"/>
  <c r="U17" i="85"/>
  <c r="U17" i="87" s="1"/>
  <c r="T17" i="85"/>
  <c r="T17" i="87" s="1"/>
  <c r="S17" i="85"/>
  <c r="S17" i="87" s="1"/>
  <c r="R17" i="85"/>
  <c r="R17" i="87" s="1"/>
  <c r="Q17" i="85"/>
  <c r="Q17" i="87" s="1"/>
  <c r="P17" i="85"/>
  <c r="P17" i="87" s="1"/>
  <c r="O17" i="85"/>
  <c r="O17" i="87" s="1"/>
  <c r="N17" i="85"/>
  <c r="N17" i="87" s="1"/>
  <c r="M17" i="85"/>
  <c r="L17" i="85"/>
  <c r="L17" i="87" s="1"/>
  <c r="K17" i="85"/>
  <c r="K17" i="87" s="1"/>
  <c r="J17" i="85"/>
  <c r="I17" i="85"/>
  <c r="H17" i="85"/>
  <c r="H17" i="87" s="1"/>
  <c r="G17" i="85"/>
  <c r="G17" i="87" s="1"/>
  <c r="F17" i="85"/>
  <c r="F17" i="87" s="1"/>
  <c r="E17" i="85"/>
  <c r="E17" i="87" s="1"/>
  <c r="D17" i="85"/>
  <c r="D17" i="87" s="1"/>
  <c r="C17" i="85"/>
  <c r="C17" i="87" s="1"/>
  <c r="AO16" i="85"/>
  <c r="AO16" i="87" s="1"/>
  <c r="AN16" i="85"/>
  <c r="AN16" i="87" s="1"/>
  <c r="AM16" i="85"/>
  <c r="AM16" i="87" s="1"/>
  <c r="AL16" i="85"/>
  <c r="AL16" i="87" s="1"/>
  <c r="AK16" i="85"/>
  <c r="AJ16" i="85"/>
  <c r="AI16" i="85"/>
  <c r="AI16" i="87" s="1"/>
  <c r="AH16" i="85"/>
  <c r="AH16" i="87" s="1"/>
  <c r="AG16" i="85"/>
  <c r="AG16" i="87" s="1"/>
  <c r="AF16" i="85"/>
  <c r="AE16" i="85"/>
  <c r="AE16" i="87" s="1"/>
  <c r="AD16" i="85"/>
  <c r="AD16" i="87" s="1"/>
  <c r="AC16" i="85"/>
  <c r="AC16" i="87" s="1"/>
  <c r="AB16" i="85"/>
  <c r="AB16" i="87" s="1"/>
  <c r="AA16" i="85"/>
  <c r="AA16" i="87" s="1"/>
  <c r="Z16" i="85"/>
  <c r="Z16" i="87" s="1"/>
  <c r="Y16" i="85"/>
  <c r="X16" i="85"/>
  <c r="W16" i="85"/>
  <c r="W16" i="87" s="1"/>
  <c r="V16" i="85"/>
  <c r="V16" i="87" s="1"/>
  <c r="U16" i="85"/>
  <c r="U16" i="87" s="1"/>
  <c r="T16" i="85"/>
  <c r="T16" i="87" s="1"/>
  <c r="S16" i="85"/>
  <c r="S16" i="87" s="1"/>
  <c r="R16" i="85"/>
  <c r="R16" i="87" s="1"/>
  <c r="Q16" i="85"/>
  <c r="Q16" i="87" s="1"/>
  <c r="P16" i="85"/>
  <c r="P16" i="87" s="1"/>
  <c r="O16" i="85"/>
  <c r="O16" i="87" s="1"/>
  <c r="N16" i="85"/>
  <c r="N16" i="87" s="1"/>
  <c r="M16" i="85"/>
  <c r="M16" i="87" s="1"/>
  <c r="L16" i="85"/>
  <c r="K16" i="85"/>
  <c r="K16" i="87" s="1"/>
  <c r="J16" i="85"/>
  <c r="I16" i="85"/>
  <c r="H16" i="85"/>
  <c r="H16" i="87" s="1"/>
  <c r="G16" i="85"/>
  <c r="G16" i="87" s="1"/>
  <c r="F16" i="85"/>
  <c r="F16" i="87" s="1"/>
  <c r="E16" i="85"/>
  <c r="D16" i="85"/>
  <c r="D16" i="87" s="1"/>
  <c r="C16" i="85"/>
  <c r="C16" i="87" s="1"/>
  <c r="AO15" i="85"/>
  <c r="AO15" i="87" s="1"/>
  <c r="AN15" i="85"/>
  <c r="AM15" i="85"/>
  <c r="AL15" i="85"/>
  <c r="AK15" i="85"/>
  <c r="AJ15" i="85"/>
  <c r="AI15" i="85"/>
  <c r="AH15" i="85"/>
  <c r="AH15" i="87" s="1"/>
  <c r="AG15" i="85"/>
  <c r="AG15" i="87" s="1"/>
  <c r="AF15" i="85"/>
  <c r="AE15" i="85"/>
  <c r="AE15" i="87" s="1"/>
  <c r="AD15" i="85"/>
  <c r="AD15" i="87" s="1"/>
  <c r="AC15" i="85"/>
  <c r="AC15" i="87" s="1"/>
  <c r="AB15" i="85"/>
  <c r="AA15" i="85"/>
  <c r="AA15" i="87" s="1"/>
  <c r="Z15" i="85"/>
  <c r="Y15" i="85"/>
  <c r="X15" i="85"/>
  <c r="W15" i="85"/>
  <c r="W15" i="87" s="1"/>
  <c r="V15" i="85"/>
  <c r="U15" i="85"/>
  <c r="U15" i="87" s="1"/>
  <c r="T15" i="85"/>
  <c r="S15" i="85"/>
  <c r="R15" i="85"/>
  <c r="Q15" i="85"/>
  <c r="Q15" i="87" s="1"/>
  <c r="P15" i="85"/>
  <c r="O15" i="85"/>
  <c r="O15" i="87" s="1"/>
  <c r="N15" i="85"/>
  <c r="N15" i="87" s="1"/>
  <c r="M15" i="85"/>
  <c r="M15" i="87" s="1"/>
  <c r="L15" i="85"/>
  <c r="J15" i="85"/>
  <c r="I15" i="85"/>
  <c r="H15" i="85"/>
  <c r="H15" i="87" s="1"/>
  <c r="G15" i="85"/>
  <c r="F15" i="85"/>
  <c r="F15" i="87" s="1"/>
  <c r="E15" i="85"/>
  <c r="E15" i="87" s="1"/>
  <c r="D15" i="85"/>
  <c r="D15" i="87" s="1"/>
  <c r="C15" i="85"/>
  <c r="AO14" i="85"/>
  <c r="AO14" i="87" s="1"/>
  <c r="AN14" i="85"/>
  <c r="AN14" i="87" s="1"/>
  <c r="AM14" i="85"/>
  <c r="AM14" i="87" s="1"/>
  <c r="AL14" i="85"/>
  <c r="AK14" i="85"/>
  <c r="AJ14" i="85"/>
  <c r="AI14" i="85"/>
  <c r="AI14" i="87" s="1"/>
  <c r="AH14" i="85"/>
  <c r="AG14" i="85"/>
  <c r="AG14" i="87" s="1"/>
  <c r="AF14" i="85"/>
  <c r="AE14" i="85"/>
  <c r="AE14" i="87" s="1"/>
  <c r="AD14" i="85"/>
  <c r="AC14" i="85"/>
  <c r="AC14" i="87" s="1"/>
  <c r="AB14" i="85"/>
  <c r="AB14" i="87" s="1"/>
  <c r="AA14" i="85"/>
  <c r="AA14" i="87" s="1"/>
  <c r="Z14" i="85"/>
  <c r="Y14" i="85"/>
  <c r="X14" i="85"/>
  <c r="W14" i="85"/>
  <c r="W14" i="87" s="1"/>
  <c r="V14" i="85"/>
  <c r="U14" i="85"/>
  <c r="U14" i="87" s="1"/>
  <c r="T14" i="85"/>
  <c r="T14" i="87" s="1"/>
  <c r="S14" i="85"/>
  <c r="S14" i="87" s="1"/>
  <c r="R14" i="85"/>
  <c r="Q14" i="85"/>
  <c r="P14" i="85"/>
  <c r="P14" i="87" s="1"/>
  <c r="O14" i="85"/>
  <c r="O14" i="87" s="1"/>
  <c r="N14" i="85"/>
  <c r="M14" i="85"/>
  <c r="L14" i="85"/>
  <c r="K14" i="85"/>
  <c r="K14" i="87" s="1"/>
  <c r="J14" i="85"/>
  <c r="I14" i="85"/>
  <c r="H14" i="85"/>
  <c r="H14" i="87" s="1"/>
  <c r="G14" i="85"/>
  <c r="G14" i="87" s="1"/>
  <c r="F14" i="85"/>
  <c r="F14" i="87" s="1"/>
  <c r="E14" i="85"/>
  <c r="D14" i="85"/>
  <c r="D14" i="87" s="1"/>
  <c r="C14" i="85"/>
  <c r="C14" i="87" s="1"/>
  <c r="AO13" i="85"/>
  <c r="AO13" i="87" s="1"/>
  <c r="AN13" i="85"/>
  <c r="AM13" i="85"/>
  <c r="AL13" i="85"/>
  <c r="AK13" i="85"/>
  <c r="AJ13" i="85"/>
  <c r="AI13" i="85"/>
  <c r="AH13" i="85"/>
  <c r="AH13" i="87" s="1"/>
  <c r="AG13" i="85"/>
  <c r="AG13" i="87" s="1"/>
  <c r="AF13" i="85"/>
  <c r="AE13" i="85"/>
  <c r="AE13" i="87" s="1"/>
  <c r="AD13" i="85"/>
  <c r="AD13" i="87" s="1"/>
  <c r="AC13" i="85"/>
  <c r="AC13" i="87" s="1"/>
  <c r="AB13" i="85"/>
  <c r="AA13" i="85"/>
  <c r="AA13" i="87" s="1"/>
  <c r="Z13" i="85"/>
  <c r="Y13" i="85"/>
  <c r="X13" i="85"/>
  <c r="W13" i="85"/>
  <c r="W13" i="87" s="1"/>
  <c r="V13" i="85"/>
  <c r="U13" i="85"/>
  <c r="U13" i="87" s="1"/>
  <c r="T13" i="85"/>
  <c r="S13" i="85"/>
  <c r="R13" i="85"/>
  <c r="Q13" i="85"/>
  <c r="Q13" i="87" s="1"/>
  <c r="P13" i="85"/>
  <c r="O13" i="85"/>
  <c r="O13" i="87" s="1"/>
  <c r="N13" i="85"/>
  <c r="N13" i="87" s="1"/>
  <c r="M13" i="85"/>
  <c r="M13" i="87" s="1"/>
  <c r="L13" i="85"/>
  <c r="K13" i="85"/>
  <c r="J13" i="85"/>
  <c r="I13" i="85"/>
  <c r="H13" i="85"/>
  <c r="H13" i="87" s="1"/>
  <c r="G13" i="85"/>
  <c r="G13" i="87" s="1"/>
  <c r="F13" i="85"/>
  <c r="F13" i="87" s="1"/>
  <c r="E13" i="85"/>
  <c r="E13" i="87" s="1"/>
  <c r="D13" i="85"/>
  <c r="D13" i="87" s="1"/>
  <c r="C13" i="85"/>
  <c r="C13" i="87" s="1"/>
  <c r="AO12" i="85"/>
  <c r="AO12" i="87" s="1"/>
  <c r="AN12" i="85"/>
  <c r="AN12" i="87" s="1"/>
  <c r="AM12" i="85"/>
  <c r="AM12" i="87" s="1"/>
  <c r="AL12" i="85"/>
  <c r="AL12" i="87" s="1"/>
  <c r="AK12" i="85"/>
  <c r="AJ12" i="85"/>
  <c r="AJ12" i="87" s="1"/>
  <c r="AI12" i="85"/>
  <c r="AI12" i="87" s="1"/>
  <c r="AH12" i="85"/>
  <c r="AH12" i="87" s="1"/>
  <c r="AG12" i="85"/>
  <c r="AG12" i="87" s="1"/>
  <c r="AF12" i="85"/>
  <c r="AF12" i="87" s="1"/>
  <c r="AE12" i="85"/>
  <c r="AE12" i="87" s="1"/>
  <c r="AD12" i="85"/>
  <c r="AD12" i="87" s="1"/>
  <c r="AC12" i="85"/>
  <c r="AC12" i="87" s="1"/>
  <c r="AB12" i="85"/>
  <c r="AB12" i="87" s="1"/>
  <c r="AA12" i="85"/>
  <c r="AA12" i="87" s="1"/>
  <c r="Z12" i="85"/>
  <c r="Z12" i="87" s="1"/>
  <c r="Y12" i="85"/>
  <c r="X12" i="85"/>
  <c r="X12" i="87" s="1"/>
  <c r="W12" i="85"/>
  <c r="W12" i="87" s="1"/>
  <c r="V12" i="85"/>
  <c r="V12" i="87" s="1"/>
  <c r="U12" i="85"/>
  <c r="U12" i="87" s="1"/>
  <c r="T12" i="85"/>
  <c r="T12" i="87" s="1"/>
  <c r="S12" i="85"/>
  <c r="S12" i="87" s="1"/>
  <c r="R12" i="85"/>
  <c r="R12" i="87" s="1"/>
  <c r="Q12" i="85"/>
  <c r="Q12" i="87" s="1"/>
  <c r="P12" i="85"/>
  <c r="P12" i="87" s="1"/>
  <c r="O12" i="85"/>
  <c r="O12" i="87" s="1"/>
  <c r="N12" i="85"/>
  <c r="N12" i="87" s="1"/>
  <c r="M12" i="85"/>
  <c r="M12" i="87" s="1"/>
  <c r="L12" i="85"/>
  <c r="L12" i="87" s="1"/>
  <c r="K12" i="85"/>
  <c r="K12" i="87" s="1"/>
  <c r="J12" i="85"/>
  <c r="I12" i="85"/>
  <c r="I12" i="87" s="1"/>
  <c r="H12" i="85"/>
  <c r="G12" i="85"/>
  <c r="G12" i="87" s="1"/>
  <c r="F12" i="85"/>
  <c r="F12" i="87" s="1"/>
  <c r="E12" i="85"/>
  <c r="E12" i="87" s="1"/>
  <c r="D12" i="85"/>
  <c r="D12" i="87" s="1"/>
  <c r="C12" i="85"/>
  <c r="C12" i="87" s="1"/>
  <c r="AO11" i="85"/>
  <c r="AO11" i="87" s="1"/>
  <c r="AN11" i="85"/>
  <c r="AN11" i="87" s="1"/>
  <c r="AM11" i="85"/>
  <c r="AM11" i="87" s="1"/>
  <c r="AL11" i="85"/>
  <c r="AK11" i="85"/>
  <c r="AJ11" i="85"/>
  <c r="AJ11" i="87" s="1"/>
  <c r="AI11" i="85"/>
  <c r="AI11" i="87" s="1"/>
  <c r="AH11" i="85"/>
  <c r="AH11" i="87" s="1"/>
  <c r="AG11" i="85"/>
  <c r="AG11" i="87" s="1"/>
  <c r="AF11" i="85"/>
  <c r="AF11" i="87" s="1"/>
  <c r="AE11" i="85"/>
  <c r="AE11" i="87" s="1"/>
  <c r="AD11" i="85"/>
  <c r="AD11" i="87" s="1"/>
  <c r="AC11" i="85"/>
  <c r="AC11" i="87" s="1"/>
  <c r="AB11" i="85"/>
  <c r="AB11" i="87" s="1"/>
  <c r="AA11" i="85"/>
  <c r="AA11" i="87" s="1"/>
  <c r="Z11" i="85"/>
  <c r="Y11" i="85"/>
  <c r="X11" i="85"/>
  <c r="X11" i="87" s="1"/>
  <c r="W11" i="85"/>
  <c r="W11" i="87" s="1"/>
  <c r="V11" i="85"/>
  <c r="U11" i="85"/>
  <c r="U11" i="87" s="1"/>
  <c r="T11" i="85"/>
  <c r="T11" i="87" s="1"/>
  <c r="S11" i="85"/>
  <c r="S11" i="87" s="1"/>
  <c r="R11" i="85"/>
  <c r="Q11" i="85"/>
  <c r="Q11" i="87" s="1"/>
  <c r="P11" i="85"/>
  <c r="P11" i="87" s="1"/>
  <c r="O11" i="85"/>
  <c r="O11" i="87" s="1"/>
  <c r="N11" i="85"/>
  <c r="N11" i="87" s="1"/>
  <c r="M11" i="85"/>
  <c r="M11" i="87" s="1"/>
  <c r="L11" i="85"/>
  <c r="L11" i="87" s="1"/>
  <c r="K11" i="85"/>
  <c r="J11" i="85"/>
  <c r="I11" i="85"/>
  <c r="I11" i="87" s="1"/>
  <c r="H11" i="85"/>
  <c r="H11" i="87" s="1"/>
  <c r="G11" i="85"/>
  <c r="F11" i="85"/>
  <c r="F11" i="87" s="1"/>
  <c r="E11" i="85"/>
  <c r="E11" i="87" s="1"/>
  <c r="D11" i="85"/>
  <c r="D11" i="87" s="1"/>
  <c r="C11" i="85"/>
  <c r="AO10" i="85"/>
  <c r="AO10" i="87" s="1"/>
  <c r="AN10" i="85"/>
  <c r="AN10" i="87" s="1"/>
  <c r="AM10" i="85"/>
  <c r="AM10" i="87" s="1"/>
  <c r="AL10" i="85"/>
  <c r="AK10" i="85"/>
  <c r="AJ10" i="85"/>
  <c r="AI10" i="85"/>
  <c r="AI10" i="87" s="1"/>
  <c r="AH10" i="85"/>
  <c r="AG10" i="85"/>
  <c r="AG10" i="87" s="1"/>
  <c r="AF10" i="85"/>
  <c r="AE10" i="85"/>
  <c r="AE10" i="87" s="1"/>
  <c r="AD10" i="85"/>
  <c r="AC10" i="85"/>
  <c r="AC10" i="87" s="1"/>
  <c r="AB10" i="85"/>
  <c r="AB10" i="87" s="1"/>
  <c r="AA10" i="85"/>
  <c r="AA10" i="87" s="1"/>
  <c r="Z10" i="85"/>
  <c r="Y10" i="85"/>
  <c r="X10" i="85"/>
  <c r="W10" i="85"/>
  <c r="W10" i="87" s="1"/>
  <c r="V10" i="85"/>
  <c r="U10" i="85"/>
  <c r="U10" i="87" s="1"/>
  <c r="T10" i="85"/>
  <c r="T10" i="87" s="1"/>
  <c r="S10" i="85"/>
  <c r="S10" i="87" s="1"/>
  <c r="R10" i="85"/>
  <c r="Q10" i="85"/>
  <c r="P10" i="85"/>
  <c r="P10" i="87" s="1"/>
  <c r="O10" i="85"/>
  <c r="O10" i="87" s="1"/>
  <c r="N10" i="85"/>
  <c r="M10" i="85"/>
  <c r="L10" i="85"/>
  <c r="K10" i="85"/>
  <c r="K10" i="87" s="1"/>
  <c r="J10" i="85"/>
  <c r="I10" i="85"/>
  <c r="H10" i="85"/>
  <c r="H10" i="87" s="1"/>
  <c r="G10" i="85"/>
  <c r="G10" i="87" s="1"/>
  <c r="F10" i="85"/>
  <c r="E10" i="85"/>
  <c r="D10" i="85"/>
  <c r="D10" i="87" s="1"/>
  <c r="C10" i="85"/>
  <c r="C10" i="87" s="1"/>
  <c r="AO9" i="85"/>
  <c r="AO9" i="87" s="1"/>
  <c r="AN9" i="85"/>
  <c r="AM9" i="85"/>
  <c r="AL9" i="85"/>
  <c r="AK9" i="85"/>
  <c r="AJ9" i="85"/>
  <c r="AI9" i="85"/>
  <c r="AH9" i="85"/>
  <c r="AH9" i="87" s="1"/>
  <c r="AG9" i="85"/>
  <c r="AG9" i="87" s="1"/>
  <c r="AF9" i="85"/>
  <c r="AE9" i="85"/>
  <c r="AE9" i="87" s="1"/>
  <c r="AD9" i="85"/>
  <c r="AD9" i="87" s="1"/>
  <c r="AC9" i="85"/>
  <c r="AC9" i="87" s="1"/>
  <c r="AB9" i="85"/>
  <c r="AA9" i="85"/>
  <c r="AA9" i="87" s="1"/>
  <c r="Z9" i="85"/>
  <c r="Y9" i="85"/>
  <c r="X9" i="85"/>
  <c r="W9" i="85"/>
  <c r="W9" i="87" s="1"/>
  <c r="V9" i="85"/>
  <c r="U9" i="85"/>
  <c r="U9" i="87" s="1"/>
  <c r="T9" i="85"/>
  <c r="S9" i="85"/>
  <c r="R9" i="85"/>
  <c r="Q9" i="85"/>
  <c r="Q9" i="87" s="1"/>
  <c r="P9" i="85"/>
  <c r="O9" i="85"/>
  <c r="O9" i="87" s="1"/>
  <c r="N9" i="85"/>
  <c r="N9" i="87" s="1"/>
  <c r="M9" i="85"/>
  <c r="M9" i="87" s="1"/>
  <c r="L9" i="85"/>
  <c r="K9" i="85"/>
  <c r="J9" i="85"/>
  <c r="I9" i="85"/>
  <c r="I9" i="87" s="1"/>
  <c r="H9" i="85"/>
  <c r="G9" i="85"/>
  <c r="G9" i="87" s="1"/>
  <c r="F9" i="85"/>
  <c r="F9" i="87" s="1"/>
  <c r="E9" i="85"/>
  <c r="D9" i="85"/>
  <c r="D9" i="87" s="1"/>
  <c r="C9" i="85"/>
  <c r="C9" i="87" s="1"/>
  <c r="AO8" i="85"/>
  <c r="AO8" i="87" s="1"/>
  <c r="AN8" i="85"/>
  <c r="AN8" i="87" s="1"/>
  <c r="AM8" i="85"/>
  <c r="AL8" i="85"/>
  <c r="AK8" i="85"/>
  <c r="AJ8" i="85"/>
  <c r="AJ8" i="87" s="1"/>
  <c r="AI8" i="85"/>
  <c r="AH8" i="85"/>
  <c r="AH8" i="87" s="1"/>
  <c r="AG8" i="85"/>
  <c r="AG8" i="87" s="1"/>
  <c r="AF8" i="85"/>
  <c r="AF8" i="87" s="1"/>
  <c r="AE8" i="85"/>
  <c r="AD8" i="85"/>
  <c r="AC8" i="85"/>
  <c r="AC8" i="87" s="1"/>
  <c r="AB8" i="85"/>
  <c r="AB8" i="87" s="1"/>
  <c r="AA8" i="85"/>
  <c r="Z8" i="85"/>
  <c r="Y8" i="85"/>
  <c r="X8" i="85"/>
  <c r="X8" i="87" s="1"/>
  <c r="W8" i="85"/>
  <c r="V8" i="85"/>
  <c r="U8" i="85"/>
  <c r="U8" i="87" s="1"/>
  <c r="T8" i="85"/>
  <c r="T8" i="87" s="1"/>
  <c r="S8" i="85"/>
  <c r="R8" i="85"/>
  <c r="Q8" i="85"/>
  <c r="P8" i="85"/>
  <c r="P8" i="87" s="1"/>
  <c r="O8" i="85"/>
  <c r="N8" i="85"/>
  <c r="N8" i="87" s="1"/>
  <c r="M8" i="85"/>
  <c r="L8" i="85"/>
  <c r="L8" i="87" s="1"/>
  <c r="K8" i="85"/>
  <c r="J8" i="85"/>
  <c r="I8" i="85"/>
  <c r="H8" i="85"/>
  <c r="H8" i="87" s="1"/>
  <c r="G8" i="85"/>
  <c r="F8" i="85"/>
  <c r="F8" i="87" s="1"/>
  <c r="E8" i="85"/>
  <c r="E8" i="87" s="1"/>
  <c r="D8" i="85"/>
  <c r="C8" i="85"/>
  <c r="C8" i="87" s="1"/>
  <c r="AO7" i="85"/>
  <c r="AN7" i="85"/>
  <c r="AN7" i="87" s="1"/>
  <c r="AM7" i="85"/>
  <c r="AM7" i="87" s="1"/>
  <c r="AL7" i="85"/>
  <c r="AL7" i="87" s="1"/>
  <c r="AK7" i="85"/>
  <c r="AJ7" i="85"/>
  <c r="AJ7" i="87" s="1"/>
  <c r="AI7" i="85"/>
  <c r="AI7" i="87" s="1"/>
  <c r="AH7" i="85"/>
  <c r="AH7" i="87" s="1"/>
  <c r="AG7" i="85"/>
  <c r="AF7" i="85"/>
  <c r="AF7" i="87" s="1"/>
  <c r="AE7" i="85"/>
  <c r="AE7" i="87" s="1"/>
  <c r="AD7" i="85"/>
  <c r="AD7" i="87" s="1"/>
  <c r="AC7" i="85"/>
  <c r="AB7" i="85"/>
  <c r="AB7" i="87" s="1"/>
  <c r="AA7" i="85"/>
  <c r="AA7" i="87" s="1"/>
  <c r="Z7" i="85"/>
  <c r="Z7" i="87" s="1"/>
  <c r="Y7" i="85"/>
  <c r="X7" i="85"/>
  <c r="X7" i="87" s="1"/>
  <c r="W7" i="85"/>
  <c r="W7" i="87" s="1"/>
  <c r="V7" i="85"/>
  <c r="V7" i="87" s="1"/>
  <c r="U7" i="85"/>
  <c r="T7" i="85"/>
  <c r="T7" i="87" s="1"/>
  <c r="S7" i="85"/>
  <c r="S7" i="87" s="1"/>
  <c r="R7" i="85"/>
  <c r="R7" i="87" s="1"/>
  <c r="Q7" i="85"/>
  <c r="P7" i="85"/>
  <c r="P7" i="87" s="1"/>
  <c r="O7" i="85"/>
  <c r="O7" i="87" s="1"/>
  <c r="N7" i="85"/>
  <c r="N7" i="87" s="1"/>
  <c r="M7" i="85"/>
  <c r="L7" i="85"/>
  <c r="L7" i="87" s="1"/>
  <c r="K7" i="85"/>
  <c r="K7" i="87" s="1"/>
  <c r="J7" i="85"/>
  <c r="I7" i="85"/>
  <c r="H7" i="85"/>
  <c r="H7" i="87" s="1"/>
  <c r="G7" i="85"/>
  <c r="G7" i="87" s="1"/>
  <c r="F7" i="85"/>
  <c r="F7" i="87" s="1"/>
  <c r="E7" i="85"/>
  <c r="D7" i="85"/>
  <c r="D7" i="87" s="1"/>
  <c r="C7" i="85"/>
  <c r="C7" i="87" s="1"/>
  <c r="AM8" i="84"/>
  <c r="AN8" i="84"/>
  <c r="AO8" i="84"/>
  <c r="AM9" i="84"/>
  <c r="AN9" i="84"/>
  <c r="AO9" i="84"/>
  <c r="AM10" i="84"/>
  <c r="AN10" i="84"/>
  <c r="AO10" i="84"/>
  <c r="AM11" i="84"/>
  <c r="AN11" i="84"/>
  <c r="AO11" i="84"/>
  <c r="AM12" i="84"/>
  <c r="AN12" i="84"/>
  <c r="AO12" i="84"/>
  <c r="AM13" i="84"/>
  <c r="AN13" i="84"/>
  <c r="AO13" i="84"/>
  <c r="AM14" i="84"/>
  <c r="AN14" i="84"/>
  <c r="AO14" i="84"/>
  <c r="AM15" i="84"/>
  <c r="AN15" i="84"/>
  <c r="AO15" i="84"/>
  <c r="AM16" i="84"/>
  <c r="AN16" i="84"/>
  <c r="AO16" i="84"/>
  <c r="AM17" i="84"/>
  <c r="AN17" i="84"/>
  <c r="AO17" i="84"/>
  <c r="AM18" i="84"/>
  <c r="AN18" i="84"/>
  <c r="AO18" i="84"/>
  <c r="AM19" i="84"/>
  <c r="AN19" i="84"/>
  <c r="AO19" i="84"/>
  <c r="AM20" i="84"/>
  <c r="AN20" i="84"/>
  <c r="AO20" i="84"/>
  <c r="AM21" i="84"/>
  <c r="AN21" i="84"/>
  <c r="AO21" i="84"/>
  <c r="AM22" i="84"/>
  <c r="AN22" i="84"/>
  <c r="AO22" i="84"/>
  <c r="AM23" i="84"/>
  <c r="AN23" i="84"/>
  <c r="AO23" i="84"/>
  <c r="AM24" i="84"/>
  <c r="AN24" i="84"/>
  <c r="AO24" i="84"/>
  <c r="AM25" i="84"/>
  <c r="AN25" i="84"/>
  <c r="AO25" i="84"/>
  <c r="AM26" i="84"/>
  <c r="AN26" i="84"/>
  <c r="AO26" i="84"/>
  <c r="AM27" i="84"/>
  <c r="AN27" i="84"/>
  <c r="AO27" i="84"/>
  <c r="AM28" i="84"/>
  <c r="AN28" i="84"/>
  <c r="AO28" i="84"/>
  <c r="AM29" i="84"/>
  <c r="AN29" i="84"/>
  <c r="AO29" i="84"/>
  <c r="AM30" i="84"/>
  <c r="AN30" i="84"/>
  <c r="AO30" i="84"/>
  <c r="AM31" i="84"/>
  <c r="AN31" i="84"/>
  <c r="AO31" i="84"/>
  <c r="AM32" i="84"/>
  <c r="AN32" i="84"/>
  <c r="AO32" i="84"/>
  <c r="AM33" i="84"/>
  <c r="AN33" i="84"/>
  <c r="AO33" i="84"/>
  <c r="AM34" i="84"/>
  <c r="AN34" i="84"/>
  <c r="AO34" i="84"/>
  <c r="AM35" i="84"/>
  <c r="AN35" i="84"/>
  <c r="AO35" i="84"/>
  <c r="AM36" i="84"/>
  <c r="AN36" i="84"/>
  <c r="AO36" i="84"/>
  <c r="AM37" i="84"/>
  <c r="AN37" i="84"/>
  <c r="AO37" i="84"/>
  <c r="AM38" i="84"/>
  <c r="AN38" i="84"/>
  <c r="AO38" i="84"/>
  <c r="AM39" i="84"/>
  <c r="AN39" i="84"/>
  <c r="AO39" i="84"/>
  <c r="AM40" i="84"/>
  <c r="AN40" i="84"/>
  <c r="AO40" i="84"/>
  <c r="AM41" i="84"/>
  <c r="AN41" i="84"/>
  <c r="AO41" i="84"/>
  <c r="AM42" i="84"/>
  <c r="AN42" i="84"/>
  <c r="AO42" i="84"/>
  <c r="AM43" i="84"/>
  <c r="AN43" i="84"/>
  <c r="AO43" i="84"/>
  <c r="AM44" i="84"/>
  <c r="AN44" i="84"/>
  <c r="AO44" i="84"/>
  <c r="AM45" i="84"/>
  <c r="AN45" i="84"/>
  <c r="AO45" i="84"/>
  <c r="AO7" i="84"/>
  <c r="AN7" i="84"/>
  <c r="AM7" i="84"/>
  <c r="AA8" i="84"/>
  <c r="AB8" i="84"/>
  <c r="AC8" i="84"/>
  <c r="AD8" i="84"/>
  <c r="AE8" i="84"/>
  <c r="AF8" i="84"/>
  <c r="AG8" i="84"/>
  <c r="AH8" i="84"/>
  <c r="AI8" i="84"/>
  <c r="AJ8" i="84"/>
  <c r="AK8" i="84"/>
  <c r="AL8" i="84"/>
  <c r="AA9" i="84"/>
  <c r="AB9" i="84"/>
  <c r="AC9" i="84"/>
  <c r="AD9" i="84"/>
  <c r="AE9" i="84"/>
  <c r="AF9" i="84"/>
  <c r="AG9" i="84"/>
  <c r="AH9" i="84"/>
  <c r="AI9" i="84"/>
  <c r="AJ9" i="84"/>
  <c r="AK9" i="84"/>
  <c r="AL9" i="84"/>
  <c r="AA10" i="84"/>
  <c r="AB10" i="84"/>
  <c r="AC10" i="84"/>
  <c r="AD10" i="84"/>
  <c r="AE10" i="84"/>
  <c r="AF10" i="84"/>
  <c r="AG10" i="84"/>
  <c r="AH10" i="84"/>
  <c r="AI10" i="84"/>
  <c r="AJ10" i="84"/>
  <c r="AK10" i="84"/>
  <c r="AL10" i="84"/>
  <c r="AA11" i="84"/>
  <c r="AB11" i="84"/>
  <c r="AC11" i="84"/>
  <c r="AD11" i="84"/>
  <c r="AE11" i="84"/>
  <c r="AF11" i="84"/>
  <c r="AG11" i="84"/>
  <c r="AH11" i="84"/>
  <c r="AI11" i="84"/>
  <c r="AJ11" i="84"/>
  <c r="AK11" i="84"/>
  <c r="AL11" i="84"/>
  <c r="AA12" i="84"/>
  <c r="AB12" i="84"/>
  <c r="AC12" i="84"/>
  <c r="AD12" i="84"/>
  <c r="AE12" i="84"/>
  <c r="AF12" i="84"/>
  <c r="AG12" i="84"/>
  <c r="AH12" i="84"/>
  <c r="AI12" i="84"/>
  <c r="AJ12" i="84"/>
  <c r="AK12" i="84"/>
  <c r="AL12" i="84"/>
  <c r="AA13" i="84"/>
  <c r="AB13" i="84"/>
  <c r="AC13" i="84"/>
  <c r="AD13" i="84"/>
  <c r="AE13" i="84"/>
  <c r="AF13" i="84"/>
  <c r="AG13" i="84"/>
  <c r="AH13" i="84"/>
  <c r="AI13" i="84"/>
  <c r="AJ13" i="84"/>
  <c r="AK13" i="84"/>
  <c r="AL13" i="84"/>
  <c r="AA14" i="84"/>
  <c r="AB14" i="84"/>
  <c r="AC14" i="84"/>
  <c r="AD14" i="84"/>
  <c r="AE14" i="84"/>
  <c r="AF14" i="84"/>
  <c r="AG14" i="84"/>
  <c r="AH14" i="84"/>
  <c r="AI14" i="84"/>
  <c r="AJ14" i="84"/>
  <c r="AK14" i="84"/>
  <c r="AL14" i="84"/>
  <c r="AA15" i="84"/>
  <c r="AB15" i="84"/>
  <c r="AC15" i="84"/>
  <c r="AD15" i="84"/>
  <c r="AE15" i="84"/>
  <c r="AF15" i="84"/>
  <c r="AG15" i="84"/>
  <c r="AH15" i="84"/>
  <c r="AI15" i="84"/>
  <c r="AJ15" i="84"/>
  <c r="AK15" i="84"/>
  <c r="AL15" i="84"/>
  <c r="AA16" i="84"/>
  <c r="AB16" i="84"/>
  <c r="AC16" i="84"/>
  <c r="AD16" i="84"/>
  <c r="AE16" i="84"/>
  <c r="AF16" i="84"/>
  <c r="AG16" i="84"/>
  <c r="AH16" i="84"/>
  <c r="AI16" i="84"/>
  <c r="AJ16" i="84"/>
  <c r="AK16" i="84"/>
  <c r="AL16" i="84"/>
  <c r="AA17" i="84"/>
  <c r="AB17" i="84"/>
  <c r="AC17" i="84"/>
  <c r="AD17" i="84"/>
  <c r="AE17" i="84"/>
  <c r="AF17" i="84"/>
  <c r="AG17" i="84"/>
  <c r="AH17" i="84"/>
  <c r="AI17" i="84"/>
  <c r="AJ17" i="84"/>
  <c r="AK17" i="84"/>
  <c r="AL17" i="84"/>
  <c r="AA18" i="84"/>
  <c r="AB18" i="84"/>
  <c r="AC18" i="84"/>
  <c r="AD18" i="84"/>
  <c r="AE18" i="84"/>
  <c r="AF18" i="84"/>
  <c r="AG18" i="84"/>
  <c r="AH18" i="84"/>
  <c r="AI18" i="84"/>
  <c r="AJ18" i="84"/>
  <c r="AK18" i="84"/>
  <c r="AL18" i="84"/>
  <c r="AA19" i="84"/>
  <c r="AB19" i="84"/>
  <c r="AC19" i="84"/>
  <c r="AD19" i="84"/>
  <c r="AE19" i="84"/>
  <c r="AF19" i="84"/>
  <c r="AG19" i="84"/>
  <c r="AH19" i="84"/>
  <c r="AI19" i="84"/>
  <c r="AJ19" i="84"/>
  <c r="AK19" i="84"/>
  <c r="AL19" i="84"/>
  <c r="AA20" i="84"/>
  <c r="AB20" i="84"/>
  <c r="AC20" i="84"/>
  <c r="AD20" i="84"/>
  <c r="AE20" i="84"/>
  <c r="AF20" i="84"/>
  <c r="AG20" i="84"/>
  <c r="AH20" i="84"/>
  <c r="AI20" i="84"/>
  <c r="AJ20" i="84"/>
  <c r="AK20" i="84"/>
  <c r="AL20" i="84"/>
  <c r="AA21" i="84"/>
  <c r="AB21" i="84"/>
  <c r="AC21" i="84"/>
  <c r="AD21" i="84"/>
  <c r="AE21" i="84"/>
  <c r="AF21" i="84"/>
  <c r="AG21" i="84"/>
  <c r="AH21" i="84"/>
  <c r="AI21" i="84"/>
  <c r="AJ21" i="84"/>
  <c r="AK21" i="84"/>
  <c r="AL21" i="84"/>
  <c r="AA22" i="84"/>
  <c r="AB22" i="84"/>
  <c r="AC22" i="84"/>
  <c r="AD22" i="84"/>
  <c r="AE22" i="84"/>
  <c r="AF22" i="84"/>
  <c r="AG22" i="84"/>
  <c r="AH22" i="84"/>
  <c r="AI22" i="84"/>
  <c r="AJ22" i="84"/>
  <c r="AK22" i="84"/>
  <c r="AL22" i="84"/>
  <c r="AA23" i="84"/>
  <c r="AB23" i="84"/>
  <c r="AC23" i="84"/>
  <c r="AD23" i="84"/>
  <c r="AE23" i="84"/>
  <c r="AF23" i="84"/>
  <c r="AG23" i="84"/>
  <c r="AH23" i="84"/>
  <c r="AI23" i="84"/>
  <c r="AJ23" i="84"/>
  <c r="AK23" i="84"/>
  <c r="AL23" i="84"/>
  <c r="AA24" i="84"/>
  <c r="AB24" i="84"/>
  <c r="AC24" i="84"/>
  <c r="AD24" i="84"/>
  <c r="AE24" i="84"/>
  <c r="AF24" i="84"/>
  <c r="AG24" i="84"/>
  <c r="AH24" i="84"/>
  <c r="AI24" i="84"/>
  <c r="AJ24" i="84"/>
  <c r="AK24" i="84"/>
  <c r="AL24" i="84"/>
  <c r="AA25" i="84"/>
  <c r="AB25" i="84"/>
  <c r="AC25" i="84"/>
  <c r="AD25" i="84"/>
  <c r="AE25" i="84"/>
  <c r="AF25" i="84"/>
  <c r="AG25" i="84"/>
  <c r="AH25" i="84"/>
  <c r="AI25" i="84"/>
  <c r="AJ25" i="84"/>
  <c r="AK25" i="84"/>
  <c r="AL25" i="84"/>
  <c r="AA26" i="84"/>
  <c r="AB26" i="84"/>
  <c r="AC26" i="84"/>
  <c r="AD26" i="84"/>
  <c r="AE26" i="84"/>
  <c r="AF26" i="84"/>
  <c r="AG26" i="84"/>
  <c r="AH26" i="84"/>
  <c r="AI26" i="84"/>
  <c r="AJ26" i="84"/>
  <c r="AK26" i="84"/>
  <c r="AL26" i="84"/>
  <c r="AA27" i="84"/>
  <c r="AB27" i="84"/>
  <c r="AC27" i="84"/>
  <c r="AD27" i="84"/>
  <c r="AE27" i="84"/>
  <c r="AF27" i="84"/>
  <c r="AG27" i="84"/>
  <c r="AH27" i="84"/>
  <c r="AI27" i="84"/>
  <c r="AJ27" i="84"/>
  <c r="AK27" i="84"/>
  <c r="AL27" i="84"/>
  <c r="AA28" i="84"/>
  <c r="AB28" i="84"/>
  <c r="AC28" i="84"/>
  <c r="AD28" i="84"/>
  <c r="AE28" i="84"/>
  <c r="AF28" i="84"/>
  <c r="AG28" i="84"/>
  <c r="AH28" i="84"/>
  <c r="AI28" i="84"/>
  <c r="AJ28" i="84"/>
  <c r="AK28" i="84"/>
  <c r="AL28" i="84"/>
  <c r="AA29" i="84"/>
  <c r="AB29" i="84"/>
  <c r="AC29" i="84"/>
  <c r="AD29" i="84"/>
  <c r="AE29" i="84"/>
  <c r="AF29" i="84"/>
  <c r="AG29" i="84"/>
  <c r="AH29" i="84"/>
  <c r="AI29" i="84"/>
  <c r="AJ29" i="84"/>
  <c r="AK29" i="84"/>
  <c r="AL29" i="84"/>
  <c r="AA30" i="84"/>
  <c r="AB30" i="84"/>
  <c r="AC30" i="84"/>
  <c r="AD30" i="84"/>
  <c r="AE30" i="84"/>
  <c r="AF30" i="84"/>
  <c r="AG30" i="84"/>
  <c r="AH30" i="84"/>
  <c r="AI30" i="84"/>
  <c r="AJ30" i="84"/>
  <c r="AK30" i="84"/>
  <c r="AL30" i="84"/>
  <c r="AA31" i="84"/>
  <c r="AB31" i="84"/>
  <c r="AC31" i="84"/>
  <c r="AD31" i="84"/>
  <c r="AE31" i="84"/>
  <c r="AF31" i="84"/>
  <c r="AG31" i="84"/>
  <c r="AH31" i="84"/>
  <c r="AI31" i="84"/>
  <c r="AJ31" i="84"/>
  <c r="AK31" i="84"/>
  <c r="AL31" i="84"/>
  <c r="AA32" i="84"/>
  <c r="AB32" i="84"/>
  <c r="AC32" i="84"/>
  <c r="AD32" i="84"/>
  <c r="AE32" i="84"/>
  <c r="AF32" i="84"/>
  <c r="AG32" i="84"/>
  <c r="AH32" i="84"/>
  <c r="AI32" i="84"/>
  <c r="AJ32" i="84"/>
  <c r="AK32" i="84"/>
  <c r="AL32" i="84"/>
  <c r="AA33" i="84"/>
  <c r="AB33" i="84"/>
  <c r="AC33" i="84"/>
  <c r="AD33" i="84"/>
  <c r="AE33" i="84"/>
  <c r="AF33" i="84"/>
  <c r="AG33" i="84"/>
  <c r="AH33" i="84"/>
  <c r="AI33" i="84"/>
  <c r="AJ33" i="84"/>
  <c r="AK33" i="84"/>
  <c r="AL33" i="84"/>
  <c r="AA34" i="84"/>
  <c r="AB34" i="84"/>
  <c r="AC34" i="84"/>
  <c r="AD34" i="84"/>
  <c r="AE34" i="84"/>
  <c r="AF34" i="84"/>
  <c r="AG34" i="84"/>
  <c r="AH34" i="84"/>
  <c r="AI34" i="84"/>
  <c r="AJ34" i="84"/>
  <c r="AK34" i="84"/>
  <c r="AL34" i="84"/>
  <c r="AA35" i="84"/>
  <c r="AB35" i="84"/>
  <c r="AC35" i="84"/>
  <c r="AD35" i="84"/>
  <c r="AE35" i="84"/>
  <c r="AF35" i="84"/>
  <c r="AG35" i="84"/>
  <c r="AH35" i="84"/>
  <c r="AI35" i="84"/>
  <c r="AJ35" i="84"/>
  <c r="AK35" i="84"/>
  <c r="AL35" i="84"/>
  <c r="AA36" i="84"/>
  <c r="AB36" i="84"/>
  <c r="AC36" i="84"/>
  <c r="AD36" i="84"/>
  <c r="AE36" i="84"/>
  <c r="AF36" i="84"/>
  <c r="AG36" i="84"/>
  <c r="AH36" i="84"/>
  <c r="AI36" i="84"/>
  <c r="AJ36" i="84"/>
  <c r="AK36" i="84"/>
  <c r="AL36" i="84"/>
  <c r="AA37" i="84"/>
  <c r="AB37" i="84"/>
  <c r="AC37" i="84"/>
  <c r="AD37" i="84"/>
  <c r="AE37" i="84"/>
  <c r="AF37" i="84"/>
  <c r="AG37" i="84"/>
  <c r="AH37" i="84"/>
  <c r="AI37" i="84"/>
  <c r="AJ37" i="84"/>
  <c r="AK37" i="84"/>
  <c r="AL37" i="84"/>
  <c r="AA38" i="84"/>
  <c r="AB38" i="84"/>
  <c r="AC38" i="84"/>
  <c r="AD38" i="84"/>
  <c r="AE38" i="84"/>
  <c r="AF38" i="84"/>
  <c r="AG38" i="84"/>
  <c r="AH38" i="84"/>
  <c r="AI38" i="84"/>
  <c r="AJ38" i="84"/>
  <c r="AK38" i="84"/>
  <c r="AL38" i="84"/>
  <c r="AA39" i="84"/>
  <c r="AB39" i="84"/>
  <c r="AC39" i="84"/>
  <c r="AD39" i="84"/>
  <c r="AE39" i="84"/>
  <c r="AF39" i="84"/>
  <c r="AG39" i="84"/>
  <c r="AH39" i="84"/>
  <c r="AI39" i="84"/>
  <c r="AJ39" i="84"/>
  <c r="AK39" i="84"/>
  <c r="AL39" i="84"/>
  <c r="AA40" i="84"/>
  <c r="AB40" i="84"/>
  <c r="AC40" i="84"/>
  <c r="AD40" i="84"/>
  <c r="AE40" i="84"/>
  <c r="AF40" i="84"/>
  <c r="AG40" i="84"/>
  <c r="AH40" i="84"/>
  <c r="AI40" i="84"/>
  <c r="AJ40" i="84"/>
  <c r="AK40" i="84"/>
  <c r="AL40" i="84"/>
  <c r="AA41" i="84"/>
  <c r="AB41" i="84"/>
  <c r="AC41" i="84"/>
  <c r="AD41" i="84"/>
  <c r="AE41" i="84"/>
  <c r="AF41" i="84"/>
  <c r="AG41" i="84"/>
  <c r="AH41" i="84"/>
  <c r="AI41" i="84"/>
  <c r="AJ41" i="84"/>
  <c r="AK41" i="84"/>
  <c r="AL41" i="84"/>
  <c r="AA42" i="84"/>
  <c r="AB42" i="84"/>
  <c r="AC42" i="84"/>
  <c r="AD42" i="84"/>
  <c r="AE42" i="84"/>
  <c r="AF42" i="84"/>
  <c r="AG42" i="84"/>
  <c r="AH42" i="84"/>
  <c r="AI42" i="84"/>
  <c r="AJ42" i="84"/>
  <c r="AK42" i="84"/>
  <c r="AL42" i="84"/>
  <c r="AA43" i="84"/>
  <c r="AB43" i="84"/>
  <c r="AC43" i="84"/>
  <c r="AD43" i="84"/>
  <c r="AE43" i="84"/>
  <c r="AF43" i="84"/>
  <c r="AG43" i="84"/>
  <c r="AH43" i="84"/>
  <c r="AI43" i="84"/>
  <c r="AJ43" i="84"/>
  <c r="AK43" i="84"/>
  <c r="AL43" i="84"/>
  <c r="AA44" i="84"/>
  <c r="AB44" i="84"/>
  <c r="AC44" i="84"/>
  <c r="AD44" i="84"/>
  <c r="AE44" i="84"/>
  <c r="AF44" i="84"/>
  <c r="AG44" i="84"/>
  <c r="AH44" i="84"/>
  <c r="AI44" i="84"/>
  <c r="AJ44" i="84"/>
  <c r="AK44" i="84"/>
  <c r="AL44" i="84"/>
  <c r="AA45" i="84"/>
  <c r="AB45" i="84"/>
  <c r="AC45" i="84"/>
  <c r="AD45" i="84"/>
  <c r="AE45" i="84"/>
  <c r="AF45" i="84"/>
  <c r="AG45" i="84"/>
  <c r="AH45" i="84"/>
  <c r="AI45" i="84"/>
  <c r="AJ45" i="84"/>
  <c r="AK45" i="84"/>
  <c r="AL45" i="84"/>
  <c r="AL7" i="84"/>
  <c r="AK7" i="84"/>
  <c r="AJ7" i="84"/>
  <c r="AI7" i="84"/>
  <c r="AH7" i="84"/>
  <c r="AG7" i="84"/>
  <c r="AF7" i="84"/>
  <c r="AE7" i="84"/>
  <c r="AD7" i="84"/>
  <c r="AC7" i="84"/>
  <c r="AB7" i="84"/>
  <c r="AA7" i="84"/>
  <c r="Z30" i="84"/>
  <c r="G8" i="84"/>
  <c r="H8" i="84"/>
  <c r="I8" i="84"/>
  <c r="J8" i="84"/>
  <c r="K8" i="84"/>
  <c r="L8" i="84"/>
  <c r="M8" i="84"/>
  <c r="N8" i="84"/>
  <c r="O8" i="84"/>
  <c r="P8" i="84"/>
  <c r="Q8" i="84"/>
  <c r="R8" i="84"/>
  <c r="S8" i="84"/>
  <c r="T8" i="84"/>
  <c r="U8" i="84"/>
  <c r="V8" i="84"/>
  <c r="W8" i="84"/>
  <c r="X8" i="84"/>
  <c r="Y8" i="84"/>
  <c r="Z8" i="84"/>
  <c r="G9" i="84"/>
  <c r="H9" i="84"/>
  <c r="I9" i="84"/>
  <c r="J9" i="84"/>
  <c r="K9" i="84"/>
  <c r="L9" i="84"/>
  <c r="M9" i="84"/>
  <c r="N9" i="84"/>
  <c r="O9" i="84"/>
  <c r="P9" i="84"/>
  <c r="Q9" i="84"/>
  <c r="R9" i="84"/>
  <c r="S9" i="84"/>
  <c r="T9" i="84"/>
  <c r="U9" i="84"/>
  <c r="V9" i="84"/>
  <c r="W9" i="84"/>
  <c r="X9" i="84"/>
  <c r="Y9" i="84"/>
  <c r="Z9" i="84"/>
  <c r="G10" i="84"/>
  <c r="H10" i="84"/>
  <c r="I10" i="84"/>
  <c r="J10" i="84"/>
  <c r="K10" i="84"/>
  <c r="L10" i="84"/>
  <c r="M10" i="84"/>
  <c r="N10" i="84"/>
  <c r="O10" i="84"/>
  <c r="P10" i="84"/>
  <c r="Q10" i="84"/>
  <c r="R10" i="84"/>
  <c r="S10" i="84"/>
  <c r="T10" i="84"/>
  <c r="U10" i="84"/>
  <c r="V10" i="84"/>
  <c r="W10" i="84"/>
  <c r="X10" i="84"/>
  <c r="Y10" i="84"/>
  <c r="Z10" i="84"/>
  <c r="G11" i="84"/>
  <c r="H11" i="84"/>
  <c r="I11" i="84"/>
  <c r="J11" i="84"/>
  <c r="K11" i="84"/>
  <c r="L11" i="84"/>
  <c r="M11" i="84"/>
  <c r="N11" i="84"/>
  <c r="O11" i="84"/>
  <c r="P11" i="84"/>
  <c r="Q11" i="84"/>
  <c r="R11" i="84"/>
  <c r="S11" i="84"/>
  <c r="T11" i="84"/>
  <c r="U11" i="84"/>
  <c r="V11" i="84"/>
  <c r="W11" i="84"/>
  <c r="X11" i="84"/>
  <c r="Y11" i="84"/>
  <c r="Z11" i="84"/>
  <c r="G12" i="84"/>
  <c r="H12" i="84"/>
  <c r="I12" i="84"/>
  <c r="J12" i="84"/>
  <c r="K12" i="84"/>
  <c r="L12" i="84"/>
  <c r="M12" i="84"/>
  <c r="N12" i="84"/>
  <c r="O12" i="84"/>
  <c r="P12" i="84"/>
  <c r="Q12" i="84"/>
  <c r="R12" i="84"/>
  <c r="S12" i="84"/>
  <c r="T12" i="84"/>
  <c r="U12" i="84"/>
  <c r="V12" i="84"/>
  <c r="W12" i="84"/>
  <c r="X12" i="84"/>
  <c r="Y12" i="84"/>
  <c r="Z12" i="84"/>
  <c r="G13" i="84"/>
  <c r="H13" i="84"/>
  <c r="I13" i="84"/>
  <c r="J13" i="84"/>
  <c r="K13" i="84"/>
  <c r="L13" i="84"/>
  <c r="M13" i="84"/>
  <c r="N13" i="84"/>
  <c r="O13" i="84"/>
  <c r="P13" i="84"/>
  <c r="Q13" i="84"/>
  <c r="R13" i="84"/>
  <c r="S13" i="84"/>
  <c r="T13" i="84"/>
  <c r="U13" i="84"/>
  <c r="V13" i="84"/>
  <c r="W13" i="84"/>
  <c r="X13" i="84"/>
  <c r="Y13" i="84"/>
  <c r="Z13" i="84"/>
  <c r="G14" i="84"/>
  <c r="H14" i="84"/>
  <c r="I14" i="84"/>
  <c r="J14" i="84"/>
  <c r="K14" i="84"/>
  <c r="L14" i="84"/>
  <c r="M14" i="84"/>
  <c r="N14" i="84"/>
  <c r="O14" i="84"/>
  <c r="P14" i="84"/>
  <c r="Q14" i="84"/>
  <c r="R14" i="84"/>
  <c r="S14" i="84"/>
  <c r="T14" i="84"/>
  <c r="U14" i="84"/>
  <c r="V14" i="84"/>
  <c r="W14" i="84"/>
  <c r="X14" i="84"/>
  <c r="Y14" i="84"/>
  <c r="Z14" i="84"/>
  <c r="G15" i="84"/>
  <c r="H15" i="84"/>
  <c r="I15" i="84"/>
  <c r="J15" i="84"/>
  <c r="K15" i="84"/>
  <c r="L15" i="84"/>
  <c r="M15" i="84"/>
  <c r="N15" i="84"/>
  <c r="O15" i="84"/>
  <c r="P15" i="84"/>
  <c r="Q15" i="84"/>
  <c r="R15" i="84"/>
  <c r="S15" i="84"/>
  <c r="T15" i="84"/>
  <c r="U15" i="84"/>
  <c r="V15" i="84"/>
  <c r="W15" i="84"/>
  <c r="X15" i="84"/>
  <c r="Y15" i="84"/>
  <c r="Z15" i="84"/>
  <c r="G16" i="84"/>
  <c r="H16" i="84"/>
  <c r="I16" i="84"/>
  <c r="J16" i="84"/>
  <c r="K16" i="84"/>
  <c r="L16" i="84"/>
  <c r="M16" i="84"/>
  <c r="N16" i="84"/>
  <c r="O16" i="84"/>
  <c r="P16" i="84"/>
  <c r="Q16" i="84"/>
  <c r="R16" i="84"/>
  <c r="S16" i="84"/>
  <c r="T16" i="84"/>
  <c r="U16" i="84"/>
  <c r="V16" i="84"/>
  <c r="W16" i="84"/>
  <c r="X16" i="84"/>
  <c r="Y16" i="84"/>
  <c r="Z16" i="84"/>
  <c r="G17" i="84"/>
  <c r="H17" i="84"/>
  <c r="I17" i="84"/>
  <c r="J17" i="84"/>
  <c r="K17" i="84"/>
  <c r="L17" i="84"/>
  <c r="M17" i="84"/>
  <c r="N17" i="84"/>
  <c r="O17" i="84"/>
  <c r="P17" i="84"/>
  <c r="Q17" i="84"/>
  <c r="R17" i="84"/>
  <c r="S17" i="84"/>
  <c r="T17" i="84"/>
  <c r="U17" i="84"/>
  <c r="V17" i="84"/>
  <c r="W17" i="84"/>
  <c r="X17" i="84"/>
  <c r="Y17" i="84"/>
  <c r="Z17" i="84"/>
  <c r="G18" i="84"/>
  <c r="H18" i="84"/>
  <c r="I18" i="84"/>
  <c r="J18" i="84"/>
  <c r="K18" i="84"/>
  <c r="L18" i="84"/>
  <c r="M18" i="84"/>
  <c r="N18" i="84"/>
  <c r="O18" i="84"/>
  <c r="P18" i="84"/>
  <c r="Q18" i="84"/>
  <c r="R18" i="84"/>
  <c r="S18" i="84"/>
  <c r="T18" i="84"/>
  <c r="U18" i="84"/>
  <c r="V18" i="84"/>
  <c r="W18" i="84"/>
  <c r="X18" i="84"/>
  <c r="Y18" i="84"/>
  <c r="Z18" i="84"/>
  <c r="G19" i="84"/>
  <c r="H19" i="84"/>
  <c r="I19" i="84"/>
  <c r="J19" i="84"/>
  <c r="K19" i="84"/>
  <c r="L19" i="84"/>
  <c r="M19" i="84"/>
  <c r="N19" i="84"/>
  <c r="O19" i="84"/>
  <c r="P19" i="84"/>
  <c r="Q19" i="84"/>
  <c r="R19" i="84"/>
  <c r="S19" i="84"/>
  <c r="T19" i="84"/>
  <c r="U19" i="84"/>
  <c r="V19" i="84"/>
  <c r="W19" i="84"/>
  <c r="X19" i="84"/>
  <c r="Y19" i="84"/>
  <c r="Z19" i="84"/>
  <c r="G20" i="84"/>
  <c r="H20" i="84"/>
  <c r="I20" i="84"/>
  <c r="J20" i="84"/>
  <c r="K20" i="84"/>
  <c r="L20" i="84"/>
  <c r="M20" i="84"/>
  <c r="N20" i="84"/>
  <c r="O20" i="84"/>
  <c r="P20" i="84"/>
  <c r="Q20" i="84"/>
  <c r="R20" i="84"/>
  <c r="S20" i="84"/>
  <c r="T20" i="84"/>
  <c r="U20" i="84"/>
  <c r="V20" i="84"/>
  <c r="W20" i="84"/>
  <c r="X20" i="84"/>
  <c r="Y20" i="84"/>
  <c r="Z20" i="84"/>
  <c r="G21" i="84"/>
  <c r="H21" i="84"/>
  <c r="I21" i="84"/>
  <c r="J21" i="84"/>
  <c r="K21" i="84"/>
  <c r="L21" i="84"/>
  <c r="M21" i="84"/>
  <c r="N21" i="84"/>
  <c r="O21" i="84"/>
  <c r="P21" i="84"/>
  <c r="Q21" i="84"/>
  <c r="R21" i="84"/>
  <c r="S21" i="84"/>
  <c r="T21" i="84"/>
  <c r="U21" i="84"/>
  <c r="V21" i="84"/>
  <c r="W21" i="84"/>
  <c r="X21" i="84"/>
  <c r="Y21" i="84"/>
  <c r="Z21" i="84"/>
  <c r="G22" i="84"/>
  <c r="H22" i="84"/>
  <c r="I22" i="84"/>
  <c r="J22" i="84"/>
  <c r="K22" i="84"/>
  <c r="L22" i="84"/>
  <c r="M22" i="84"/>
  <c r="N22" i="84"/>
  <c r="O22" i="84"/>
  <c r="P22" i="84"/>
  <c r="Q22" i="84"/>
  <c r="R22" i="84"/>
  <c r="S22" i="84"/>
  <c r="T22" i="84"/>
  <c r="U22" i="84"/>
  <c r="V22" i="84"/>
  <c r="W22" i="84"/>
  <c r="X22" i="84"/>
  <c r="Y22" i="84"/>
  <c r="Z22" i="84"/>
  <c r="G23" i="84"/>
  <c r="H23" i="84"/>
  <c r="I23" i="84"/>
  <c r="J23" i="84"/>
  <c r="K23" i="84"/>
  <c r="L23" i="84"/>
  <c r="M23" i="84"/>
  <c r="N23" i="84"/>
  <c r="O23" i="84"/>
  <c r="P23" i="84"/>
  <c r="Q23" i="84"/>
  <c r="R23" i="84"/>
  <c r="S23" i="84"/>
  <c r="T23" i="84"/>
  <c r="U23" i="84"/>
  <c r="V23" i="84"/>
  <c r="W23" i="84"/>
  <c r="X23" i="84"/>
  <c r="Y23" i="84"/>
  <c r="Z23" i="84"/>
  <c r="G24" i="84"/>
  <c r="H24" i="84"/>
  <c r="I24" i="84"/>
  <c r="J24" i="84"/>
  <c r="K24" i="84"/>
  <c r="L24" i="84"/>
  <c r="M24" i="84"/>
  <c r="N24" i="84"/>
  <c r="O24" i="84"/>
  <c r="P24" i="84"/>
  <c r="Q24" i="84"/>
  <c r="R24" i="84"/>
  <c r="S24" i="84"/>
  <c r="T24" i="84"/>
  <c r="U24" i="84"/>
  <c r="V24" i="84"/>
  <c r="W24" i="84"/>
  <c r="X24" i="84"/>
  <c r="Y24" i="84"/>
  <c r="Z24" i="84"/>
  <c r="G25" i="84"/>
  <c r="H25" i="84"/>
  <c r="I25" i="84"/>
  <c r="J25" i="84"/>
  <c r="K25" i="84"/>
  <c r="L25" i="84"/>
  <c r="M25" i="84"/>
  <c r="N25" i="84"/>
  <c r="O25" i="84"/>
  <c r="P25" i="84"/>
  <c r="Q25" i="84"/>
  <c r="R25" i="84"/>
  <c r="S25" i="84"/>
  <c r="T25" i="84"/>
  <c r="U25" i="84"/>
  <c r="V25" i="84"/>
  <c r="W25" i="84"/>
  <c r="X25" i="84"/>
  <c r="Y25" i="84"/>
  <c r="Z25" i="84"/>
  <c r="G26" i="84"/>
  <c r="H26" i="84"/>
  <c r="I26" i="84"/>
  <c r="J26" i="84"/>
  <c r="K26" i="84"/>
  <c r="L26" i="84"/>
  <c r="M26" i="84"/>
  <c r="N26" i="84"/>
  <c r="O26" i="84"/>
  <c r="P26" i="84"/>
  <c r="Q26" i="84"/>
  <c r="R26" i="84"/>
  <c r="S26" i="84"/>
  <c r="T26" i="84"/>
  <c r="U26" i="84"/>
  <c r="V26" i="84"/>
  <c r="W26" i="84"/>
  <c r="X26" i="84"/>
  <c r="Y26" i="84"/>
  <c r="Z26" i="84"/>
  <c r="G27" i="84"/>
  <c r="H27" i="84"/>
  <c r="I27" i="84"/>
  <c r="J27" i="84"/>
  <c r="K27" i="84"/>
  <c r="L27" i="84"/>
  <c r="M27" i="84"/>
  <c r="N27" i="84"/>
  <c r="O27" i="84"/>
  <c r="P27" i="84"/>
  <c r="Q27" i="84"/>
  <c r="R27" i="84"/>
  <c r="S27" i="84"/>
  <c r="T27" i="84"/>
  <c r="U27" i="84"/>
  <c r="V27" i="84"/>
  <c r="W27" i="84"/>
  <c r="X27" i="84"/>
  <c r="Y27" i="84"/>
  <c r="Z27" i="84"/>
  <c r="G28" i="84"/>
  <c r="H28" i="84"/>
  <c r="I28" i="84"/>
  <c r="J28" i="84"/>
  <c r="K28" i="84"/>
  <c r="L28" i="84"/>
  <c r="M28" i="84"/>
  <c r="N28" i="84"/>
  <c r="O28" i="84"/>
  <c r="P28" i="84"/>
  <c r="Q28" i="84"/>
  <c r="R28" i="84"/>
  <c r="S28" i="84"/>
  <c r="T28" i="84"/>
  <c r="U28" i="84"/>
  <c r="V28" i="84"/>
  <c r="W28" i="84"/>
  <c r="X28" i="84"/>
  <c r="Y28" i="84"/>
  <c r="Z28" i="84"/>
  <c r="G29" i="84"/>
  <c r="H29" i="84"/>
  <c r="I29" i="84"/>
  <c r="J29" i="84"/>
  <c r="K29" i="84"/>
  <c r="L29" i="84"/>
  <c r="M29" i="84"/>
  <c r="N29" i="84"/>
  <c r="O29" i="84"/>
  <c r="P29" i="84"/>
  <c r="Q29" i="84"/>
  <c r="R29" i="84"/>
  <c r="S29" i="84"/>
  <c r="T29" i="84"/>
  <c r="U29" i="84"/>
  <c r="V29" i="84"/>
  <c r="W29" i="84"/>
  <c r="X29" i="84"/>
  <c r="Y29" i="84"/>
  <c r="Z29" i="84"/>
  <c r="G30" i="84"/>
  <c r="H30" i="84"/>
  <c r="I30" i="84"/>
  <c r="J30" i="84"/>
  <c r="K30" i="84"/>
  <c r="L30" i="84"/>
  <c r="M30" i="84"/>
  <c r="N30" i="84"/>
  <c r="O30" i="84"/>
  <c r="P30" i="84"/>
  <c r="Q30" i="84"/>
  <c r="R30" i="84"/>
  <c r="S30" i="84"/>
  <c r="T30" i="84"/>
  <c r="U30" i="84"/>
  <c r="V30" i="84"/>
  <c r="W30" i="84"/>
  <c r="X30" i="84"/>
  <c r="Y30" i="84"/>
  <c r="G31" i="84"/>
  <c r="H31" i="84"/>
  <c r="I31" i="84"/>
  <c r="J31" i="84"/>
  <c r="K31" i="84"/>
  <c r="L31" i="84"/>
  <c r="M31" i="84"/>
  <c r="N31" i="84"/>
  <c r="O31" i="84"/>
  <c r="P31" i="84"/>
  <c r="Q31" i="84"/>
  <c r="R31" i="84"/>
  <c r="S31" i="84"/>
  <c r="T31" i="84"/>
  <c r="U31" i="84"/>
  <c r="V31" i="84"/>
  <c r="W31" i="84"/>
  <c r="X31" i="84"/>
  <c r="Y31" i="84"/>
  <c r="Z31" i="84"/>
  <c r="G32" i="84"/>
  <c r="H32" i="84"/>
  <c r="I32" i="84"/>
  <c r="J32" i="84"/>
  <c r="K32" i="84"/>
  <c r="L32" i="84"/>
  <c r="M32" i="84"/>
  <c r="N32" i="84"/>
  <c r="O32" i="84"/>
  <c r="P32" i="84"/>
  <c r="Q32" i="84"/>
  <c r="R32" i="84"/>
  <c r="S32" i="84"/>
  <c r="T32" i="84"/>
  <c r="U32" i="84"/>
  <c r="V32" i="84"/>
  <c r="W32" i="84"/>
  <c r="X32" i="84"/>
  <c r="Y32" i="84"/>
  <c r="Z32" i="84"/>
  <c r="G33" i="84"/>
  <c r="H33" i="84"/>
  <c r="I33" i="84"/>
  <c r="J33" i="84"/>
  <c r="K33" i="84"/>
  <c r="L33" i="84"/>
  <c r="M33" i="84"/>
  <c r="N33" i="84"/>
  <c r="O33" i="84"/>
  <c r="P33" i="84"/>
  <c r="Q33" i="84"/>
  <c r="R33" i="84"/>
  <c r="S33" i="84"/>
  <c r="T33" i="84"/>
  <c r="U33" i="84"/>
  <c r="V33" i="84"/>
  <c r="W33" i="84"/>
  <c r="X33" i="84"/>
  <c r="Y33" i="84"/>
  <c r="Z33" i="84"/>
  <c r="G34" i="84"/>
  <c r="H34" i="84"/>
  <c r="I34" i="84"/>
  <c r="J34" i="84"/>
  <c r="K34" i="84"/>
  <c r="L34" i="84"/>
  <c r="M34" i="84"/>
  <c r="N34" i="84"/>
  <c r="O34" i="84"/>
  <c r="P34" i="84"/>
  <c r="Q34" i="84"/>
  <c r="R34" i="84"/>
  <c r="S34" i="84"/>
  <c r="T34" i="84"/>
  <c r="U34" i="84"/>
  <c r="V34" i="84"/>
  <c r="W34" i="84"/>
  <c r="X34" i="84"/>
  <c r="Y34" i="84"/>
  <c r="Z34" i="84"/>
  <c r="G35" i="84"/>
  <c r="H35" i="84"/>
  <c r="I35" i="84"/>
  <c r="J35" i="84"/>
  <c r="K35" i="84"/>
  <c r="L35" i="84"/>
  <c r="M35" i="84"/>
  <c r="N35" i="84"/>
  <c r="O35" i="84"/>
  <c r="P35" i="84"/>
  <c r="Q35" i="84"/>
  <c r="R35" i="84"/>
  <c r="S35" i="84"/>
  <c r="T35" i="84"/>
  <c r="U35" i="84"/>
  <c r="V35" i="84"/>
  <c r="W35" i="84"/>
  <c r="X35" i="84"/>
  <c r="Y35" i="84"/>
  <c r="Z35" i="84"/>
  <c r="G36" i="84"/>
  <c r="H36" i="84"/>
  <c r="I36" i="84"/>
  <c r="J36" i="84"/>
  <c r="K36" i="84"/>
  <c r="L36" i="84"/>
  <c r="M36" i="84"/>
  <c r="N36" i="84"/>
  <c r="O36" i="84"/>
  <c r="P36" i="84"/>
  <c r="Q36" i="84"/>
  <c r="R36" i="84"/>
  <c r="S36" i="84"/>
  <c r="T36" i="84"/>
  <c r="U36" i="84"/>
  <c r="V36" i="84"/>
  <c r="W36" i="84"/>
  <c r="X36" i="84"/>
  <c r="Y36" i="84"/>
  <c r="Z36" i="84"/>
  <c r="G37" i="84"/>
  <c r="H37" i="84"/>
  <c r="I37" i="84"/>
  <c r="J37" i="84"/>
  <c r="K37" i="84"/>
  <c r="L37" i="84"/>
  <c r="M37" i="84"/>
  <c r="N37" i="84"/>
  <c r="O37" i="84"/>
  <c r="P37" i="84"/>
  <c r="Q37" i="84"/>
  <c r="R37" i="84"/>
  <c r="S37" i="84"/>
  <c r="T37" i="84"/>
  <c r="U37" i="84"/>
  <c r="V37" i="84"/>
  <c r="W37" i="84"/>
  <c r="X37" i="84"/>
  <c r="Y37" i="84"/>
  <c r="Z37" i="84"/>
  <c r="G38" i="84"/>
  <c r="H38" i="84"/>
  <c r="I38" i="84"/>
  <c r="J38" i="84"/>
  <c r="K38" i="84"/>
  <c r="L38" i="84"/>
  <c r="M38" i="84"/>
  <c r="N38" i="84"/>
  <c r="O38" i="84"/>
  <c r="P38" i="84"/>
  <c r="Q38" i="84"/>
  <c r="R38" i="84"/>
  <c r="S38" i="84"/>
  <c r="T38" i="84"/>
  <c r="U38" i="84"/>
  <c r="V38" i="84"/>
  <c r="W38" i="84"/>
  <c r="X38" i="84"/>
  <c r="Y38" i="84"/>
  <c r="Z38" i="84"/>
  <c r="G39" i="84"/>
  <c r="H39" i="84"/>
  <c r="I39" i="84"/>
  <c r="J39" i="84"/>
  <c r="K39" i="84"/>
  <c r="L39" i="84"/>
  <c r="M39" i="84"/>
  <c r="N39" i="84"/>
  <c r="O39" i="84"/>
  <c r="P39" i="84"/>
  <c r="Q39" i="84"/>
  <c r="R39" i="84"/>
  <c r="S39" i="84"/>
  <c r="T39" i="84"/>
  <c r="U39" i="84"/>
  <c r="V39" i="84"/>
  <c r="W39" i="84"/>
  <c r="X39" i="84"/>
  <c r="Y39" i="84"/>
  <c r="Z39" i="84"/>
  <c r="G40" i="84"/>
  <c r="H40" i="84"/>
  <c r="I40" i="84"/>
  <c r="J40" i="84"/>
  <c r="K40" i="84"/>
  <c r="L40" i="84"/>
  <c r="M40" i="84"/>
  <c r="N40" i="84"/>
  <c r="O40" i="84"/>
  <c r="P40" i="84"/>
  <c r="Q40" i="84"/>
  <c r="R40" i="84"/>
  <c r="S40" i="84"/>
  <c r="T40" i="84"/>
  <c r="U40" i="84"/>
  <c r="V40" i="84"/>
  <c r="W40" i="84"/>
  <c r="X40" i="84"/>
  <c r="Y40" i="84"/>
  <c r="Z40" i="84"/>
  <c r="G41" i="84"/>
  <c r="H41" i="84"/>
  <c r="I41" i="84"/>
  <c r="J41" i="84"/>
  <c r="K41" i="84"/>
  <c r="L41" i="84"/>
  <c r="M41" i="84"/>
  <c r="N41" i="84"/>
  <c r="O41" i="84"/>
  <c r="P41" i="84"/>
  <c r="Q41" i="84"/>
  <c r="R41" i="84"/>
  <c r="S41" i="84"/>
  <c r="T41" i="84"/>
  <c r="U41" i="84"/>
  <c r="V41" i="84"/>
  <c r="W41" i="84"/>
  <c r="X41" i="84"/>
  <c r="Y41" i="84"/>
  <c r="Z41" i="84"/>
  <c r="G42" i="84"/>
  <c r="H42" i="84"/>
  <c r="I42" i="84"/>
  <c r="J42" i="84"/>
  <c r="K42" i="84"/>
  <c r="L42" i="84"/>
  <c r="M42" i="84"/>
  <c r="N42" i="84"/>
  <c r="O42" i="84"/>
  <c r="P42" i="84"/>
  <c r="Q42" i="84"/>
  <c r="R42" i="84"/>
  <c r="S42" i="84"/>
  <c r="T42" i="84"/>
  <c r="U42" i="84"/>
  <c r="V42" i="84"/>
  <c r="W42" i="84"/>
  <c r="X42" i="84"/>
  <c r="Y42" i="84"/>
  <c r="Z42" i="84"/>
  <c r="G43" i="84"/>
  <c r="H43" i="84"/>
  <c r="I43" i="84"/>
  <c r="J43" i="84"/>
  <c r="K43" i="84"/>
  <c r="L43" i="84"/>
  <c r="M43" i="84"/>
  <c r="N43" i="84"/>
  <c r="O43" i="84"/>
  <c r="P43" i="84"/>
  <c r="Q43" i="84"/>
  <c r="R43" i="84"/>
  <c r="S43" i="84"/>
  <c r="T43" i="84"/>
  <c r="U43" i="84"/>
  <c r="V43" i="84"/>
  <c r="W43" i="84"/>
  <c r="X43" i="84"/>
  <c r="Y43" i="84"/>
  <c r="Z43" i="84"/>
  <c r="G44" i="84"/>
  <c r="H44" i="84"/>
  <c r="I44" i="84"/>
  <c r="J44" i="84"/>
  <c r="K44" i="84"/>
  <c r="L44" i="84"/>
  <c r="M44" i="84"/>
  <c r="N44" i="84"/>
  <c r="O44" i="84"/>
  <c r="P44" i="84"/>
  <c r="Q44" i="84"/>
  <c r="R44" i="84"/>
  <c r="S44" i="84"/>
  <c r="T44" i="84"/>
  <c r="U44" i="84"/>
  <c r="V44" i="84"/>
  <c r="W44" i="84"/>
  <c r="X44" i="84"/>
  <c r="Y44" i="84"/>
  <c r="Z44" i="84"/>
  <c r="G45" i="84"/>
  <c r="H45" i="84"/>
  <c r="I45" i="84"/>
  <c r="J45" i="84"/>
  <c r="K45" i="84"/>
  <c r="L45" i="84"/>
  <c r="M45" i="84"/>
  <c r="N45" i="84"/>
  <c r="O45" i="84"/>
  <c r="P45" i="84"/>
  <c r="Q45" i="84"/>
  <c r="R45" i="84"/>
  <c r="S45" i="84"/>
  <c r="T45" i="84"/>
  <c r="U45" i="84"/>
  <c r="V45" i="84"/>
  <c r="W45" i="84"/>
  <c r="X45" i="84"/>
  <c r="Y45" i="84"/>
  <c r="Z45" i="84"/>
  <c r="Z7" i="84"/>
  <c r="Y7" i="84"/>
  <c r="X7" i="84"/>
  <c r="W7" i="84"/>
  <c r="V7" i="84"/>
  <c r="U7" i="84"/>
  <c r="T7" i="84"/>
  <c r="S7" i="84"/>
  <c r="R7" i="84"/>
  <c r="Q7" i="84"/>
  <c r="P7" i="84"/>
  <c r="O7" i="84"/>
  <c r="N7" i="84"/>
  <c r="M7" i="84"/>
  <c r="L7" i="84"/>
  <c r="K7" i="84"/>
  <c r="J7" i="84"/>
  <c r="I7" i="84"/>
  <c r="H7" i="84"/>
  <c r="G7" i="84"/>
  <c r="E8" i="84"/>
  <c r="F8" i="84"/>
  <c r="E9" i="84"/>
  <c r="F9" i="84"/>
  <c r="E10" i="84"/>
  <c r="F10" i="84"/>
  <c r="E11" i="84"/>
  <c r="F11" i="84"/>
  <c r="E12" i="84"/>
  <c r="F12" i="84"/>
  <c r="E13" i="84"/>
  <c r="F13" i="84"/>
  <c r="E14" i="84"/>
  <c r="F14" i="84"/>
  <c r="E15" i="84"/>
  <c r="F15" i="84"/>
  <c r="E16" i="84"/>
  <c r="F16" i="84"/>
  <c r="E17" i="84"/>
  <c r="F17" i="84"/>
  <c r="E18" i="84"/>
  <c r="F18" i="84"/>
  <c r="E19" i="84"/>
  <c r="F19" i="84"/>
  <c r="E20" i="84"/>
  <c r="F20" i="84"/>
  <c r="E21" i="84"/>
  <c r="F21" i="84"/>
  <c r="E22" i="84"/>
  <c r="F22" i="84"/>
  <c r="E23" i="84"/>
  <c r="F23" i="84"/>
  <c r="E24" i="84"/>
  <c r="F24" i="84"/>
  <c r="E25" i="84"/>
  <c r="F25" i="84"/>
  <c r="E26" i="84"/>
  <c r="F26" i="84"/>
  <c r="E27" i="84"/>
  <c r="F27" i="84"/>
  <c r="E28" i="84"/>
  <c r="F28" i="84"/>
  <c r="E29" i="84"/>
  <c r="F29" i="84"/>
  <c r="E30" i="84"/>
  <c r="F30" i="84"/>
  <c r="E31" i="84"/>
  <c r="F31" i="84"/>
  <c r="E32" i="84"/>
  <c r="F32" i="84"/>
  <c r="E33" i="84"/>
  <c r="F33" i="84"/>
  <c r="E34" i="84"/>
  <c r="F34" i="84"/>
  <c r="E35" i="84"/>
  <c r="F35" i="84"/>
  <c r="E36" i="84"/>
  <c r="F36" i="84"/>
  <c r="E37" i="84"/>
  <c r="F37" i="84"/>
  <c r="E38" i="84"/>
  <c r="F38" i="84"/>
  <c r="E39" i="84"/>
  <c r="F39" i="84"/>
  <c r="E40" i="84"/>
  <c r="F40" i="84"/>
  <c r="E41" i="84"/>
  <c r="F41" i="84"/>
  <c r="E42" i="84"/>
  <c r="F42" i="84"/>
  <c r="E43" i="84"/>
  <c r="F43" i="84"/>
  <c r="E44" i="84"/>
  <c r="F44" i="84"/>
  <c r="E45" i="84"/>
  <c r="F45" i="84"/>
  <c r="F7" i="84"/>
  <c r="E7" i="84"/>
  <c r="D8" i="84"/>
  <c r="D9" i="84"/>
  <c r="D10" i="84"/>
  <c r="D11" i="84"/>
  <c r="D12" i="84"/>
  <c r="D13" i="84"/>
  <c r="D14" i="84"/>
  <c r="D15" i="84"/>
  <c r="D16" i="84"/>
  <c r="D17" i="84"/>
  <c r="D18" i="84"/>
  <c r="D19" i="84"/>
  <c r="D20" i="84"/>
  <c r="D21" i="84"/>
  <c r="D22" i="84"/>
  <c r="D23" i="84"/>
  <c r="D24" i="84"/>
  <c r="D25" i="84"/>
  <c r="D26" i="84"/>
  <c r="D27" i="84"/>
  <c r="D28" i="84"/>
  <c r="D29" i="84"/>
  <c r="D30" i="84"/>
  <c r="D31" i="84"/>
  <c r="D32" i="84"/>
  <c r="D33" i="84"/>
  <c r="D34" i="84"/>
  <c r="D35" i="84"/>
  <c r="D36" i="84"/>
  <c r="D37" i="84"/>
  <c r="D38" i="84"/>
  <c r="D39" i="84"/>
  <c r="D40" i="84"/>
  <c r="D41" i="84"/>
  <c r="D42" i="84"/>
  <c r="D43" i="84"/>
  <c r="D44" i="84"/>
  <c r="D45" i="84"/>
  <c r="D7" i="84"/>
  <c r="C8" i="84"/>
  <c r="C9" i="84"/>
  <c r="C10" i="84"/>
  <c r="C11" i="84"/>
  <c r="C12" i="84"/>
  <c r="C13" i="84"/>
  <c r="C14" i="84"/>
  <c r="C15" i="84"/>
  <c r="C16" i="84"/>
  <c r="C17" i="84"/>
  <c r="C18" i="84"/>
  <c r="C19" i="84"/>
  <c r="C20" i="84"/>
  <c r="C21" i="84"/>
  <c r="C22" i="84"/>
  <c r="C23" i="84"/>
  <c r="C24" i="84"/>
  <c r="C25" i="84"/>
  <c r="C26" i="84"/>
  <c r="C27" i="84"/>
  <c r="C28" i="84"/>
  <c r="C29" i="84"/>
  <c r="C30" i="84"/>
  <c r="C31" i="84"/>
  <c r="C32" i="84"/>
  <c r="C33" i="84"/>
  <c r="C34" i="84"/>
  <c r="C35" i="84"/>
  <c r="C36" i="84"/>
  <c r="C37" i="84"/>
  <c r="C38" i="84"/>
  <c r="C39" i="84"/>
  <c r="C40" i="84"/>
  <c r="C41" i="84"/>
  <c r="C42" i="84"/>
  <c r="C43" i="84"/>
  <c r="C44" i="84"/>
  <c r="C45" i="84"/>
  <c r="C7" i="84"/>
  <c r="I6" i="82"/>
  <c r="Q6" i="82" s="1"/>
  <c r="I5" i="82"/>
  <c r="Q5" i="82" s="1"/>
  <c r="I4" i="82"/>
  <c r="Q4" i="82" s="1"/>
  <c r="F6" i="82"/>
  <c r="F5" i="82"/>
  <c r="F4" i="82"/>
  <c r="D6" i="82"/>
  <c r="D5" i="82"/>
  <c r="D4" i="82"/>
  <c r="G4" i="82" s="1"/>
  <c r="J4" i="82" s="1"/>
  <c r="K4" i="82" s="1"/>
  <c r="C6" i="82"/>
  <c r="C5" i="82"/>
  <c r="C4" i="82"/>
  <c r="AP58" i="83"/>
  <c r="AO58" i="83"/>
  <c r="AN58" i="83"/>
  <c r="AM58" i="83"/>
  <c r="AL58" i="83"/>
  <c r="AK58" i="83"/>
  <c r="AJ58" i="83"/>
  <c r="AI58" i="83"/>
  <c r="AH58" i="83"/>
  <c r="AG58" i="83"/>
  <c r="AF58" i="83"/>
  <c r="AE58" i="83"/>
  <c r="AD58" i="83"/>
  <c r="AC58" i="83"/>
  <c r="AB58" i="83"/>
  <c r="AA58" i="83"/>
  <c r="Z58" i="83"/>
  <c r="Y58" i="83"/>
  <c r="X58" i="83"/>
  <c r="W58" i="83"/>
  <c r="V58" i="83"/>
  <c r="U58" i="83"/>
  <c r="T58" i="83"/>
  <c r="S58" i="83"/>
  <c r="R58" i="83"/>
  <c r="Q58" i="83"/>
  <c r="P58" i="83"/>
  <c r="O58" i="83"/>
  <c r="N58" i="83"/>
  <c r="M58" i="83"/>
  <c r="L58" i="83"/>
  <c r="K58" i="83"/>
  <c r="J58" i="83"/>
  <c r="I58" i="83"/>
  <c r="H58" i="83"/>
  <c r="G58" i="83"/>
  <c r="F58" i="83"/>
  <c r="E58" i="83"/>
  <c r="D58" i="83"/>
  <c r="C58" i="83"/>
  <c r="AP56" i="83"/>
  <c r="AO56" i="83"/>
  <c r="AN56" i="83"/>
  <c r="AM56" i="83"/>
  <c r="AL56" i="83"/>
  <c r="AK56" i="83"/>
  <c r="AJ56" i="83"/>
  <c r="AI56" i="83"/>
  <c r="AH56" i="83"/>
  <c r="AG56" i="83"/>
  <c r="AF56" i="83"/>
  <c r="AE56" i="83"/>
  <c r="AD56" i="83"/>
  <c r="AC56" i="83"/>
  <c r="AB56" i="83"/>
  <c r="AA56" i="83"/>
  <c r="Z56" i="83"/>
  <c r="Y56" i="83"/>
  <c r="X56" i="83"/>
  <c r="W56" i="83"/>
  <c r="V56" i="83"/>
  <c r="U56" i="83"/>
  <c r="T56" i="83"/>
  <c r="S56" i="83"/>
  <c r="R56" i="83"/>
  <c r="Q56" i="83"/>
  <c r="P56" i="83"/>
  <c r="O56" i="83"/>
  <c r="N56" i="83"/>
  <c r="M56" i="83"/>
  <c r="L56" i="83"/>
  <c r="K56" i="83"/>
  <c r="J56" i="83"/>
  <c r="I56" i="83"/>
  <c r="H56" i="83"/>
  <c r="G56" i="83"/>
  <c r="F56" i="83"/>
  <c r="E56" i="83"/>
  <c r="D56" i="83"/>
  <c r="C56" i="83"/>
  <c r="BJ46" i="83"/>
  <c r="AQ46" i="86"/>
  <c r="BJ45" i="83"/>
  <c r="BH45" i="83"/>
  <c r="AS45" i="86" s="1"/>
  <c r="BF45" i="83"/>
  <c r="AQ45" i="86" s="1"/>
  <c r="AU45" i="86" s="1"/>
  <c r="AO45" i="86" s="1"/>
  <c r="BJ44" i="83"/>
  <c r="BF44" i="83"/>
  <c r="AQ44" i="86" s="1"/>
  <c r="AU44" i="86" s="1"/>
  <c r="BJ43" i="83"/>
  <c r="BF43" i="83"/>
  <c r="BH43" i="83" s="1"/>
  <c r="AS43" i="86" s="1"/>
  <c r="BJ42" i="83"/>
  <c r="BF42" i="83"/>
  <c r="BH42" i="83" s="1"/>
  <c r="AS42" i="86" s="1"/>
  <c r="BJ41" i="83"/>
  <c r="BH41" i="83"/>
  <c r="AS41" i="86" s="1"/>
  <c r="BF41" i="83"/>
  <c r="AQ41" i="86" s="1"/>
  <c r="AU41" i="86" s="1"/>
  <c r="BJ40" i="83"/>
  <c r="BF40" i="83"/>
  <c r="AQ40" i="86" s="1"/>
  <c r="AU40" i="86" s="1"/>
  <c r="AW40" i="86" s="1"/>
  <c r="BJ39" i="83"/>
  <c r="BF39" i="83"/>
  <c r="BH39" i="83" s="1"/>
  <c r="AS39" i="86" s="1"/>
  <c r="BJ38" i="83"/>
  <c r="BF38" i="83"/>
  <c r="BH38" i="83" s="1"/>
  <c r="AS38" i="86" s="1"/>
  <c r="BJ37" i="83"/>
  <c r="BH37" i="83"/>
  <c r="AS37" i="86" s="1"/>
  <c r="BF37" i="83"/>
  <c r="AQ37" i="86" s="1"/>
  <c r="AU37" i="86" s="1"/>
  <c r="BJ36" i="83"/>
  <c r="BF36" i="83"/>
  <c r="AQ36" i="86" s="1"/>
  <c r="AU36" i="86" s="1"/>
  <c r="BJ35" i="83"/>
  <c r="BF35" i="83"/>
  <c r="BH35" i="83" s="1"/>
  <c r="AS35" i="86" s="1"/>
  <c r="BJ34" i="83"/>
  <c r="BF34" i="83"/>
  <c r="BH34" i="83" s="1"/>
  <c r="AS34" i="86" s="1"/>
  <c r="BJ33" i="83"/>
  <c r="BH33" i="83"/>
  <c r="AS33" i="86" s="1"/>
  <c r="BF33" i="83"/>
  <c r="AQ33" i="86" s="1"/>
  <c r="AU33" i="86" s="1"/>
  <c r="BJ32" i="83"/>
  <c r="BF32" i="83"/>
  <c r="AQ32" i="86" s="1"/>
  <c r="AU32" i="86" s="1"/>
  <c r="BJ31" i="83"/>
  <c r="BF31" i="83"/>
  <c r="BH31" i="83" s="1"/>
  <c r="AS31" i="86" s="1"/>
  <c r="BJ30" i="83"/>
  <c r="BF30" i="83"/>
  <c r="BH30" i="83" s="1"/>
  <c r="AS30" i="86" s="1"/>
  <c r="BJ29" i="83"/>
  <c r="BH29" i="83"/>
  <c r="AS29" i="86" s="1"/>
  <c r="BF29" i="83"/>
  <c r="AQ29" i="86" s="1"/>
  <c r="AU29" i="86" s="1"/>
  <c r="Y29" i="86" s="1"/>
  <c r="BJ28" i="83"/>
  <c r="BF28" i="83"/>
  <c r="AQ28" i="86" s="1"/>
  <c r="AU28" i="86" s="1"/>
  <c r="BJ27" i="83"/>
  <c r="BF27" i="83"/>
  <c r="BH27" i="83" s="1"/>
  <c r="AS27" i="86" s="1"/>
  <c r="BJ26" i="83"/>
  <c r="BF26" i="83"/>
  <c r="BH26" i="83" s="1"/>
  <c r="AS26" i="86" s="1"/>
  <c r="BJ25" i="83"/>
  <c r="BH25" i="83"/>
  <c r="AS25" i="86" s="1"/>
  <c r="BF25" i="83"/>
  <c r="AQ25" i="86" s="1"/>
  <c r="AU25" i="86" s="1"/>
  <c r="BJ24" i="83"/>
  <c r="BF24" i="83"/>
  <c r="AQ24" i="86" s="1"/>
  <c r="AU24" i="86" s="1"/>
  <c r="AW24" i="86" s="1"/>
  <c r="BJ23" i="83"/>
  <c r="BF23" i="83"/>
  <c r="BH23" i="83" s="1"/>
  <c r="AS23" i="86" s="1"/>
  <c r="BJ22" i="83"/>
  <c r="BF22" i="83"/>
  <c r="BH22" i="83" s="1"/>
  <c r="AS22" i="86" s="1"/>
  <c r="BJ21" i="83"/>
  <c r="BH21" i="83"/>
  <c r="AS21" i="86" s="1"/>
  <c r="BF21" i="83"/>
  <c r="AQ21" i="86" s="1"/>
  <c r="AU21" i="86" s="1"/>
  <c r="BJ20" i="83"/>
  <c r="BF20" i="83"/>
  <c r="AQ20" i="86" s="1"/>
  <c r="AU20" i="86" s="1"/>
  <c r="BJ19" i="83"/>
  <c r="BF19" i="83"/>
  <c r="BH19" i="83" s="1"/>
  <c r="AS19" i="86" s="1"/>
  <c r="BJ18" i="83"/>
  <c r="BJ48" i="83" s="1"/>
  <c r="BF18" i="83"/>
  <c r="BH18" i="83" s="1"/>
  <c r="BJ17" i="83"/>
  <c r="BF17" i="83"/>
  <c r="BH17" i="83" s="1"/>
  <c r="AS17" i="86" s="1"/>
  <c r="BJ16" i="83"/>
  <c r="BL16" i="83" s="1"/>
  <c r="BF16" i="83"/>
  <c r="BH16" i="83" s="1"/>
  <c r="AS16" i="86" s="1"/>
  <c r="BJ15" i="83"/>
  <c r="BF15" i="83"/>
  <c r="BH15" i="83" s="1"/>
  <c r="AS15" i="86" s="1"/>
  <c r="BJ14" i="83"/>
  <c r="BL14" i="83" s="1"/>
  <c r="BF14" i="83"/>
  <c r="BH14" i="83" s="1"/>
  <c r="BJ13" i="83"/>
  <c r="BL13" i="83" s="1"/>
  <c r="BF13" i="83"/>
  <c r="BH13" i="83" s="1"/>
  <c r="AS13" i="86" s="1"/>
  <c r="BJ12" i="83"/>
  <c r="BL12" i="83" s="1"/>
  <c r="BF12" i="83"/>
  <c r="BH12" i="83" s="1"/>
  <c r="BJ11" i="83"/>
  <c r="BF11" i="83"/>
  <c r="BH11" i="83" s="1"/>
  <c r="AS11" i="86" s="1"/>
  <c r="BJ10" i="83"/>
  <c r="BL10" i="83" s="1"/>
  <c r="BF10" i="83"/>
  <c r="BH10" i="83" s="1"/>
  <c r="AS10" i="86" s="1"/>
  <c r="BJ9" i="83"/>
  <c r="BL9" i="83" s="1"/>
  <c r="BF9" i="83"/>
  <c r="BH9" i="83" s="1"/>
  <c r="AS9" i="86" s="1"/>
  <c r="BJ8" i="83"/>
  <c r="BL8" i="83" s="1"/>
  <c r="BF8" i="83"/>
  <c r="BH8" i="83" s="1"/>
  <c r="BJ7" i="83"/>
  <c r="BL7" i="83" s="1"/>
  <c r="BF7" i="83"/>
  <c r="AQ7" i="86" s="1"/>
  <c r="L23" i="80"/>
  <c r="N15" i="80"/>
  <c r="J15" i="80"/>
  <c r="F15" i="80"/>
  <c r="B15" i="80"/>
  <c r="N14" i="80"/>
  <c r="M14" i="80"/>
  <c r="L14" i="80"/>
  <c r="K14" i="80"/>
  <c r="J14" i="80"/>
  <c r="I14" i="80"/>
  <c r="H14" i="80"/>
  <c r="G14" i="80"/>
  <c r="F14" i="80"/>
  <c r="E14" i="80"/>
  <c r="D14" i="80"/>
  <c r="C14" i="80"/>
  <c r="B14" i="80"/>
  <c r="N13" i="80"/>
  <c r="N16" i="80" s="1"/>
  <c r="N17" i="80" s="1"/>
  <c r="M13" i="80"/>
  <c r="L13" i="80"/>
  <c r="K13" i="80"/>
  <c r="J13" i="80"/>
  <c r="J16" i="80" s="1"/>
  <c r="J17" i="80" s="1"/>
  <c r="I13" i="80"/>
  <c r="H13" i="80"/>
  <c r="G13" i="80"/>
  <c r="F13" i="80"/>
  <c r="F16" i="80" s="1"/>
  <c r="F17" i="80" s="1"/>
  <c r="E13" i="80"/>
  <c r="D13" i="80"/>
  <c r="C13" i="80"/>
  <c r="B13" i="80"/>
  <c r="B16" i="80" s="1"/>
  <c r="B17" i="80" s="1"/>
  <c r="N12" i="80"/>
  <c r="M12" i="80"/>
  <c r="M15" i="80" s="1"/>
  <c r="M16" i="80" s="1"/>
  <c r="M17" i="80" s="1"/>
  <c r="L12" i="80"/>
  <c r="L15" i="80" s="1"/>
  <c r="K12" i="80"/>
  <c r="K15" i="80" s="1"/>
  <c r="J12" i="80"/>
  <c r="I12" i="80"/>
  <c r="I15" i="80" s="1"/>
  <c r="I16" i="80" s="1"/>
  <c r="I17" i="80" s="1"/>
  <c r="H12" i="80"/>
  <c r="H15" i="80" s="1"/>
  <c r="G12" i="80"/>
  <c r="G15" i="80" s="1"/>
  <c r="F12" i="80"/>
  <c r="E12" i="80"/>
  <c r="E15" i="80" s="1"/>
  <c r="E16" i="80" s="1"/>
  <c r="E17" i="80" s="1"/>
  <c r="D12" i="80"/>
  <c r="D15" i="80" s="1"/>
  <c r="C12" i="80"/>
  <c r="C15" i="80" s="1"/>
  <c r="B12" i="80"/>
  <c r="N9" i="80"/>
  <c r="F9" i="80"/>
  <c r="B9" i="80"/>
  <c r="O8" i="80"/>
  <c r="O9" i="80" s="1"/>
  <c r="N8" i="80"/>
  <c r="H8" i="80"/>
  <c r="H9" i="80" s="1"/>
  <c r="G8" i="80"/>
  <c r="G9" i="80" s="1"/>
  <c r="F8" i="80"/>
  <c r="E8" i="80"/>
  <c r="E9" i="80" s="1"/>
  <c r="D8" i="80"/>
  <c r="D9" i="80" s="1"/>
  <c r="C8" i="80"/>
  <c r="C9" i="80" s="1"/>
  <c r="B8" i="80"/>
  <c r="R7" i="80"/>
  <c r="R8" i="80" s="1"/>
  <c r="R9" i="80" s="1"/>
  <c r="Q7" i="80"/>
  <c r="Q8" i="80" s="1"/>
  <c r="Q9" i="80" s="1"/>
  <c r="P7" i="80"/>
  <c r="P8" i="80" s="1"/>
  <c r="P9" i="80" s="1"/>
  <c r="O7" i="80"/>
  <c r="M7" i="80"/>
  <c r="M8" i="80" s="1"/>
  <c r="M9" i="80" s="1"/>
  <c r="L7" i="80"/>
  <c r="L8" i="80" s="1"/>
  <c r="L9" i="80" s="1"/>
  <c r="K7" i="80"/>
  <c r="K8" i="80" s="1"/>
  <c r="K9" i="80" s="1"/>
  <c r="J7" i="80"/>
  <c r="J8" i="80" s="1"/>
  <c r="J9" i="80" s="1"/>
  <c r="I7" i="80"/>
  <c r="I8" i="80" s="1"/>
  <c r="I9" i="80" s="1"/>
  <c r="Q47" i="79"/>
  <c r="Q46" i="79"/>
  <c r="Q45" i="79"/>
  <c r="Q44" i="79"/>
  <c r="Q43" i="79"/>
  <c r="Q42" i="79"/>
  <c r="Q41" i="79"/>
  <c r="Q40" i="79"/>
  <c r="Q39" i="79"/>
  <c r="Q38" i="79"/>
  <c r="Q37" i="79"/>
  <c r="Q36" i="79"/>
  <c r="Q35" i="79"/>
  <c r="Q34" i="79"/>
  <c r="Q33" i="79"/>
  <c r="Q32" i="79"/>
  <c r="Q31" i="79"/>
  <c r="Q30" i="79"/>
  <c r="Q29" i="79"/>
  <c r="Q28" i="79"/>
  <c r="Q27" i="79"/>
  <c r="Q26" i="79"/>
  <c r="Q25" i="79"/>
  <c r="Q24" i="79"/>
  <c r="Q23" i="79"/>
  <c r="Q22" i="79"/>
  <c r="Q21" i="79"/>
  <c r="Q20" i="79"/>
  <c r="Q19" i="79"/>
  <c r="Q18" i="79"/>
  <c r="Q17" i="79"/>
  <c r="Q16" i="79"/>
  <c r="Q15" i="79"/>
  <c r="Q14" i="79"/>
  <c r="Q13" i="79"/>
  <c r="Q12" i="79"/>
  <c r="Q11" i="79"/>
  <c r="Q10" i="79"/>
  <c r="Q9" i="79"/>
  <c r="Q8" i="79"/>
  <c r="H46" i="90" l="1"/>
  <c r="F46" i="90"/>
  <c r="T46" i="90"/>
  <c r="D46" i="90"/>
  <c r="U46" i="90"/>
  <c r="W46" i="90"/>
  <c r="G46" i="90"/>
  <c r="Q46" i="90"/>
  <c r="AL46" i="90"/>
  <c r="R46" i="90"/>
  <c r="AE46" i="90"/>
  <c r="AN46" i="90"/>
  <c r="AH46" i="90"/>
  <c r="P46" i="90"/>
  <c r="M46" i="90"/>
  <c r="AO46" i="90"/>
  <c r="S46" i="90"/>
  <c r="I46" i="90"/>
  <c r="AD46" i="90"/>
  <c r="N46" i="90"/>
  <c r="AI46" i="90"/>
  <c r="V46" i="90"/>
  <c r="AJ46" i="90"/>
  <c r="AB46" i="90"/>
  <c r="L46" i="90"/>
  <c r="E46" i="90"/>
  <c r="AG46" i="90"/>
  <c r="O46" i="90"/>
  <c r="AK46" i="90"/>
  <c r="Z46" i="90"/>
  <c r="J46" i="90"/>
  <c r="AM46" i="90"/>
  <c r="AF46" i="90"/>
  <c r="Z46" i="88"/>
  <c r="E46" i="88"/>
  <c r="H46" i="88"/>
  <c r="AG46" i="88"/>
  <c r="L46" i="88"/>
  <c r="AO46" i="88"/>
  <c r="T46" i="88"/>
  <c r="M46" i="88"/>
  <c r="K46" i="88"/>
  <c r="AA46" i="88"/>
  <c r="U46" i="88"/>
  <c r="AN46" i="88"/>
  <c r="AB46" i="88"/>
  <c r="F46" i="88"/>
  <c r="AJ46" i="88"/>
  <c r="N46" i="88"/>
  <c r="O46" i="88"/>
  <c r="AE46" i="88"/>
  <c r="AK46" i="88"/>
  <c r="AC46" i="88"/>
  <c r="AD46" i="88"/>
  <c r="I46" i="88"/>
  <c r="AH46" i="88"/>
  <c r="S46" i="88"/>
  <c r="AI46" i="88"/>
  <c r="AF46" i="88"/>
  <c r="J46" i="88"/>
  <c r="R46" i="88"/>
  <c r="AL46" i="88"/>
  <c r="Q46" i="88"/>
  <c r="Y46" i="88"/>
  <c r="X46" i="88"/>
  <c r="G46" i="88"/>
  <c r="W46" i="88"/>
  <c r="AM46" i="88"/>
  <c r="AD42" i="87"/>
  <c r="AD8" i="87"/>
  <c r="AD33" i="87"/>
  <c r="G8" i="87"/>
  <c r="O8" i="87"/>
  <c r="S8" i="87"/>
  <c r="W8" i="87"/>
  <c r="W46" i="87" s="1"/>
  <c r="AA8" i="87"/>
  <c r="AE8" i="87"/>
  <c r="AI8" i="87"/>
  <c r="AM8" i="87"/>
  <c r="H9" i="87"/>
  <c r="L9" i="87"/>
  <c r="P9" i="87"/>
  <c r="T9" i="87"/>
  <c r="X9" i="87"/>
  <c r="AB9" i="87"/>
  <c r="AF9" i="87"/>
  <c r="AJ9" i="87"/>
  <c r="AN9" i="87"/>
  <c r="E10" i="87"/>
  <c r="L13" i="87"/>
  <c r="P13" i="87"/>
  <c r="T13" i="87"/>
  <c r="X13" i="87"/>
  <c r="AB13" i="87"/>
  <c r="AF13" i="87"/>
  <c r="AJ13" i="87"/>
  <c r="AN13" i="87"/>
  <c r="E14" i="87"/>
  <c r="I14" i="87"/>
  <c r="R18" i="87"/>
  <c r="V18" i="87"/>
  <c r="Z18" i="87"/>
  <c r="AD18" i="87"/>
  <c r="AH18" i="87"/>
  <c r="AL18" i="87"/>
  <c r="C19" i="87"/>
  <c r="G19" i="87"/>
  <c r="D8" i="87"/>
  <c r="N10" i="87"/>
  <c r="R10" i="87"/>
  <c r="V10" i="87"/>
  <c r="V22" i="87"/>
  <c r="Z22" i="87"/>
  <c r="AD22" i="87"/>
  <c r="AH22" i="87"/>
  <c r="AL22" i="87"/>
  <c r="C23" i="87"/>
  <c r="G23" i="87"/>
  <c r="O23" i="87"/>
  <c r="Z26" i="87"/>
  <c r="AD26" i="87"/>
  <c r="AH26" i="87"/>
  <c r="AL26" i="87"/>
  <c r="C27" i="87"/>
  <c r="G27" i="87"/>
  <c r="O27" i="87"/>
  <c r="S27" i="87"/>
  <c r="W27" i="87"/>
  <c r="AD30" i="87"/>
  <c r="AH30" i="87"/>
  <c r="AL30" i="87"/>
  <c r="C31" i="87"/>
  <c r="G31" i="87"/>
  <c r="O31" i="87"/>
  <c r="S31" i="87"/>
  <c r="W31" i="87"/>
  <c r="D32" i="87"/>
  <c r="H32" i="87"/>
  <c r="L32" i="87"/>
  <c r="P32" i="87"/>
  <c r="T32" i="87"/>
  <c r="X32" i="87"/>
  <c r="AG37" i="87"/>
  <c r="AO45" i="87"/>
  <c r="Z10" i="87"/>
  <c r="AD10" i="87"/>
  <c r="AH10" i="87"/>
  <c r="AL10" i="87"/>
  <c r="C11" i="87"/>
  <c r="C46" i="87" s="1"/>
  <c r="N14" i="87"/>
  <c r="R14" i="87"/>
  <c r="V14" i="87"/>
  <c r="Z14" i="87"/>
  <c r="AD14" i="87"/>
  <c r="AH14" i="87"/>
  <c r="AL14" i="87"/>
  <c r="C15" i="87"/>
  <c r="G15" i="87"/>
  <c r="L15" i="87"/>
  <c r="P15" i="87"/>
  <c r="T15" i="87"/>
  <c r="X15" i="87"/>
  <c r="AB15" i="87"/>
  <c r="AF15" i="87"/>
  <c r="AJ15" i="87"/>
  <c r="AN15" i="87"/>
  <c r="E16" i="87"/>
  <c r="I16" i="87"/>
  <c r="P19" i="87"/>
  <c r="T19" i="87"/>
  <c r="X19" i="87"/>
  <c r="AB19" i="87"/>
  <c r="AF19" i="87"/>
  <c r="AJ19" i="87"/>
  <c r="AN19" i="87"/>
  <c r="E20" i="87"/>
  <c r="I20" i="87"/>
  <c r="M20" i="87"/>
  <c r="T23" i="87"/>
  <c r="X23" i="87"/>
  <c r="AB23" i="87"/>
  <c r="AF23" i="87"/>
  <c r="AJ23" i="87"/>
  <c r="AN23" i="87"/>
  <c r="E24" i="87"/>
  <c r="I24" i="87"/>
  <c r="M24" i="87"/>
  <c r="Q24" i="87"/>
  <c r="X27" i="87"/>
  <c r="AB27" i="87"/>
  <c r="AF27" i="87"/>
  <c r="AJ27" i="87"/>
  <c r="AN27" i="87"/>
  <c r="E28" i="87"/>
  <c r="I28" i="87"/>
  <c r="M28" i="87"/>
  <c r="Q28" i="87"/>
  <c r="U28" i="87"/>
  <c r="AB31" i="87"/>
  <c r="AF31" i="87"/>
  <c r="AJ31" i="87"/>
  <c r="AN31" i="87"/>
  <c r="AC32" i="87"/>
  <c r="AG32" i="87"/>
  <c r="AO32" i="87"/>
  <c r="F33" i="87"/>
  <c r="N33" i="87"/>
  <c r="R33" i="87"/>
  <c r="V33" i="87"/>
  <c r="Z33" i="87"/>
  <c r="AG36" i="87"/>
  <c r="AO36" i="87"/>
  <c r="F37" i="87"/>
  <c r="N37" i="87"/>
  <c r="R37" i="87"/>
  <c r="V37" i="87"/>
  <c r="Z37" i="87"/>
  <c r="AD37" i="87"/>
  <c r="AL41" i="87"/>
  <c r="C42" i="87"/>
  <c r="G42" i="87"/>
  <c r="O42" i="87"/>
  <c r="S42" i="87"/>
  <c r="W42" i="87"/>
  <c r="AA42" i="87"/>
  <c r="AE42" i="87"/>
  <c r="AI42" i="87"/>
  <c r="AN26" i="87"/>
  <c r="E27" i="87"/>
  <c r="U27" i="87"/>
  <c r="AC27" i="87"/>
  <c r="AG27" i="87"/>
  <c r="AO27" i="87"/>
  <c r="F28" i="87"/>
  <c r="N28" i="87"/>
  <c r="R28" i="87"/>
  <c r="V28" i="87"/>
  <c r="Z28" i="87"/>
  <c r="AD28" i="87"/>
  <c r="AH28" i="87"/>
  <c r="AL28" i="87"/>
  <c r="C29" i="87"/>
  <c r="G29" i="87"/>
  <c r="K29" i="87"/>
  <c r="O29" i="87"/>
  <c r="S29" i="87"/>
  <c r="W29" i="87"/>
  <c r="AB30" i="87"/>
  <c r="AN30" i="87"/>
  <c r="E31" i="87"/>
  <c r="U31" i="87"/>
  <c r="AC31" i="87"/>
  <c r="AG31" i="87"/>
  <c r="AO31" i="87"/>
  <c r="AD32" i="87"/>
  <c r="AH32" i="87"/>
  <c r="AL32" i="87"/>
  <c r="C33" i="87"/>
  <c r="G33" i="87"/>
  <c r="K33" i="87"/>
  <c r="O33" i="87"/>
  <c r="S33" i="87"/>
  <c r="W33" i="87"/>
  <c r="AA33" i="87"/>
  <c r="AE33" i="87"/>
  <c r="AI33" i="87"/>
  <c r="AM33" i="87"/>
  <c r="D34" i="87"/>
  <c r="H34" i="87"/>
  <c r="L34" i="87"/>
  <c r="P34" i="87"/>
  <c r="T34" i="87"/>
  <c r="X34" i="87"/>
  <c r="AB34" i="87"/>
  <c r="AH36" i="87"/>
  <c r="AL36" i="87"/>
  <c r="C37" i="87"/>
  <c r="G37" i="87"/>
  <c r="K37" i="87"/>
  <c r="O37" i="87"/>
  <c r="S37" i="87"/>
  <c r="W37" i="87"/>
  <c r="AA37" i="87"/>
  <c r="AE37" i="87"/>
  <c r="AI37" i="87"/>
  <c r="AM37" i="87"/>
  <c r="D38" i="87"/>
  <c r="H38" i="87"/>
  <c r="L38" i="87"/>
  <c r="P38" i="87"/>
  <c r="T38" i="87"/>
  <c r="X38" i="87"/>
  <c r="AB38" i="87"/>
  <c r="AF38" i="87"/>
  <c r="AM41" i="87"/>
  <c r="D42" i="87"/>
  <c r="H42" i="87"/>
  <c r="L42" i="87"/>
  <c r="P42" i="87"/>
  <c r="T42" i="87"/>
  <c r="X42" i="87"/>
  <c r="AB42" i="87"/>
  <c r="AF42" i="87"/>
  <c r="AJ42" i="87"/>
  <c r="AN42" i="87"/>
  <c r="E43" i="87"/>
  <c r="I43" i="87"/>
  <c r="M43" i="87"/>
  <c r="Q43" i="87"/>
  <c r="U43" i="87"/>
  <c r="AC43" i="87"/>
  <c r="AG43" i="87"/>
  <c r="C46" i="86"/>
  <c r="Y43" i="87"/>
  <c r="AK43" i="87"/>
  <c r="Y45" i="87"/>
  <c r="AK45" i="87"/>
  <c r="Y8" i="87"/>
  <c r="AK8" i="87"/>
  <c r="J9" i="87"/>
  <c r="J13" i="87"/>
  <c r="Y31" i="87"/>
  <c r="J32" i="87"/>
  <c r="AK35" i="87"/>
  <c r="J36" i="87"/>
  <c r="AK39" i="87"/>
  <c r="Y42" i="87"/>
  <c r="AK42" i="87"/>
  <c r="J11" i="87"/>
  <c r="AK33" i="87"/>
  <c r="J34" i="87"/>
  <c r="AK37" i="87"/>
  <c r="J38" i="87"/>
  <c r="Y40" i="87"/>
  <c r="Y44" i="87"/>
  <c r="AK44" i="87"/>
  <c r="Y29" i="87"/>
  <c r="J8" i="87"/>
  <c r="Y10" i="87"/>
  <c r="AK10" i="87"/>
  <c r="Y12" i="87"/>
  <c r="AK12" i="87"/>
  <c r="Y14" i="87"/>
  <c r="AK14" i="87"/>
  <c r="J15" i="87"/>
  <c r="Y16" i="87"/>
  <c r="AK16" i="87"/>
  <c r="J17" i="87"/>
  <c r="Y18" i="87"/>
  <c r="AK18" i="87"/>
  <c r="J19" i="87"/>
  <c r="Y20" i="87"/>
  <c r="AK20" i="87"/>
  <c r="J21" i="87"/>
  <c r="Y22" i="87"/>
  <c r="AK22" i="87"/>
  <c r="J23" i="87"/>
  <c r="Y24" i="87"/>
  <c r="AK24" i="87"/>
  <c r="J25" i="87"/>
  <c r="Y26" i="87"/>
  <c r="AK26" i="87"/>
  <c r="J27" i="87"/>
  <c r="Y28" i="87"/>
  <c r="AK28" i="87"/>
  <c r="J29" i="87"/>
  <c r="AK30" i="87"/>
  <c r="J31" i="87"/>
  <c r="Y33" i="87"/>
  <c r="Y35" i="87"/>
  <c r="Y37" i="87"/>
  <c r="Y39" i="87"/>
  <c r="J40" i="87"/>
  <c r="J42" i="87"/>
  <c r="J44" i="87"/>
  <c r="E46" i="85"/>
  <c r="E7" i="87"/>
  <c r="U46" i="85"/>
  <c r="U7" i="87"/>
  <c r="Y46" i="85"/>
  <c r="AC46" i="85"/>
  <c r="AC7" i="87"/>
  <c r="AG46" i="85"/>
  <c r="AG7" i="87"/>
  <c r="AG46" i="87" s="1"/>
  <c r="AK46" i="85"/>
  <c r="AO46" i="85"/>
  <c r="AO7" i="87"/>
  <c r="D46" i="87"/>
  <c r="AO46" i="87"/>
  <c r="Y7" i="87"/>
  <c r="AK7" i="87"/>
  <c r="J10" i="87"/>
  <c r="J12" i="87"/>
  <c r="Y30" i="87"/>
  <c r="AK32" i="87"/>
  <c r="J33" i="87"/>
  <c r="AK34" i="87"/>
  <c r="J35" i="87"/>
  <c r="AK36" i="87"/>
  <c r="J37" i="87"/>
  <c r="AK38" i="87"/>
  <c r="J39" i="87"/>
  <c r="Y41" i="87"/>
  <c r="J7" i="87"/>
  <c r="Y9" i="87"/>
  <c r="AK9" i="87"/>
  <c r="Y11" i="87"/>
  <c r="AK11" i="87"/>
  <c r="Y13" i="87"/>
  <c r="AK13" i="87"/>
  <c r="Y15" i="87"/>
  <c r="AK15" i="87"/>
  <c r="J16" i="87"/>
  <c r="Y17" i="87"/>
  <c r="AK17" i="87"/>
  <c r="J18" i="87"/>
  <c r="Y19" i="87"/>
  <c r="AK19" i="87"/>
  <c r="J20" i="87"/>
  <c r="Y21" i="87"/>
  <c r="AK21" i="87"/>
  <c r="J22" i="87"/>
  <c r="Y23" i="87"/>
  <c r="AK23" i="87"/>
  <c r="J24" i="87"/>
  <c r="Y25" i="87"/>
  <c r="AK25" i="87"/>
  <c r="J26" i="87"/>
  <c r="Y27" i="87"/>
  <c r="AK27" i="87"/>
  <c r="J28" i="87"/>
  <c r="AK29" i="87"/>
  <c r="J30" i="87"/>
  <c r="AK31" i="87"/>
  <c r="Y32" i="87"/>
  <c r="Y34" i="87"/>
  <c r="Y36" i="87"/>
  <c r="Y38" i="87"/>
  <c r="AK40" i="87"/>
  <c r="J41" i="87"/>
  <c r="J43" i="87"/>
  <c r="J45" i="87"/>
  <c r="AM9" i="87"/>
  <c r="AM13" i="87"/>
  <c r="AM32" i="87"/>
  <c r="AM36" i="87"/>
  <c r="AM40" i="87"/>
  <c r="AM45" i="87"/>
  <c r="AM15" i="87"/>
  <c r="AM19" i="87"/>
  <c r="AM23" i="87"/>
  <c r="AM27" i="87"/>
  <c r="AM31" i="87"/>
  <c r="AL9" i="87"/>
  <c r="AL13" i="87"/>
  <c r="AL40" i="87"/>
  <c r="AL8" i="87"/>
  <c r="AL15" i="87"/>
  <c r="AL19" i="87"/>
  <c r="AL23" i="87"/>
  <c r="AL27" i="87"/>
  <c r="AL31" i="87"/>
  <c r="AL35" i="87"/>
  <c r="AL39" i="87"/>
  <c r="AL11" i="87"/>
  <c r="AI41" i="87"/>
  <c r="AI9" i="87"/>
  <c r="AI13" i="87"/>
  <c r="AI32" i="87"/>
  <c r="AI36" i="87"/>
  <c r="AI45" i="87"/>
  <c r="AI15" i="87"/>
  <c r="AI19" i="87"/>
  <c r="AI23" i="87"/>
  <c r="AI27" i="87"/>
  <c r="AI31" i="87"/>
  <c r="AI43" i="87"/>
  <c r="AJ18" i="87"/>
  <c r="AJ22" i="87"/>
  <c r="AJ30" i="87"/>
  <c r="AJ10" i="87"/>
  <c r="AJ14" i="87"/>
  <c r="AJ41" i="87"/>
  <c r="AJ45" i="87"/>
  <c r="AJ26" i="87"/>
  <c r="AJ16" i="87"/>
  <c r="AJ20" i="87"/>
  <c r="AJ24" i="87"/>
  <c r="AJ28" i="87"/>
  <c r="AJ32" i="87"/>
  <c r="AJ36" i="87"/>
  <c r="AF22" i="87"/>
  <c r="AF26" i="87"/>
  <c r="AF10" i="87"/>
  <c r="AF14" i="87"/>
  <c r="AF37" i="87"/>
  <c r="AF41" i="87"/>
  <c r="AF45" i="87"/>
  <c r="AF18" i="87"/>
  <c r="AF30" i="87"/>
  <c r="AF16" i="87"/>
  <c r="AF20" i="87"/>
  <c r="AF24" i="87"/>
  <c r="AF28" i="87"/>
  <c r="AF32" i="87"/>
  <c r="AF36" i="87"/>
  <c r="Z9" i="87"/>
  <c r="Z36" i="87"/>
  <c r="Z8" i="87"/>
  <c r="Z15" i="87"/>
  <c r="Z19" i="87"/>
  <c r="Z23" i="87"/>
  <c r="Z27" i="87"/>
  <c r="Z31" i="87"/>
  <c r="Z13" i="87"/>
  <c r="Z32" i="87"/>
  <c r="Z11" i="87"/>
  <c r="Z34" i="87"/>
  <c r="Z38" i="87"/>
  <c r="Z42" i="87"/>
  <c r="X22" i="87"/>
  <c r="X26" i="87"/>
  <c r="X10" i="87"/>
  <c r="X14" i="87"/>
  <c r="X33" i="87"/>
  <c r="X37" i="87"/>
  <c r="X41" i="87"/>
  <c r="X45" i="87"/>
  <c r="X18" i="87"/>
  <c r="X16" i="87"/>
  <c r="X20" i="87"/>
  <c r="X24" i="87"/>
  <c r="V9" i="87"/>
  <c r="V13" i="87"/>
  <c r="V8" i="87"/>
  <c r="V15" i="87"/>
  <c r="V19" i="87"/>
  <c r="V23" i="87"/>
  <c r="V27" i="87"/>
  <c r="V31" i="87"/>
  <c r="V32" i="87"/>
  <c r="V36" i="87"/>
  <c r="V11" i="87"/>
  <c r="V34" i="87"/>
  <c r="V38" i="87"/>
  <c r="V42" i="87"/>
  <c r="S41" i="87"/>
  <c r="S45" i="87"/>
  <c r="S9" i="87"/>
  <c r="S13" i="87"/>
  <c r="S24" i="87"/>
  <c r="S28" i="87"/>
  <c r="S32" i="87"/>
  <c r="S36" i="87"/>
  <c r="S15" i="87"/>
  <c r="S19" i="87"/>
  <c r="S43" i="87"/>
  <c r="R32" i="87"/>
  <c r="R36" i="87"/>
  <c r="R8" i="87"/>
  <c r="R15" i="87"/>
  <c r="R19" i="87"/>
  <c r="R23" i="87"/>
  <c r="R27" i="87"/>
  <c r="R31" i="87"/>
  <c r="R9" i="87"/>
  <c r="R13" i="87"/>
  <c r="R11" i="87"/>
  <c r="R34" i="87"/>
  <c r="R38" i="87"/>
  <c r="R42" i="87"/>
  <c r="Q27" i="87"/>
  <c r="Q31" i="87"/>
  <c r="Q18" i="87"/>
  <c r="Q42" i="87"/>
  <c r="Q8" i="87"/>
  <c r="Q23" i="87"/>
  <c r="Q10" i="87"/>
  <c r="Q14" i="87"/>
  <c r="Q25" i="87"/>
  <c r="Q29" i="87"/>
  <c r="Q33" i="87"/>
  <c r="Q37" i="87"/>
  <c r="M8" i="87"/>
  <c r="M19" i="87"/>
  <c r="M31" i="87"/>
  <c r="M42" i="87"/>
  <c r="M23" i="87"/>
  <c r="M27" i="87"/>
  <c r="M10" i="87"/>
  <c r="M14" i="87"/>
  <c r="M21" i="87"/>
  <c r="M25" i="87"/>
  <c r="M29" i="87"/>
  <c r="M33" i="87"/>
  <c r="M37" i="87"/>
  <c r="L10" i="87"/>
  <c r="L14" i="87"/>
  <c r="L33" i="87"/>
  <c r="L37" i="87"/>
  <c r="L41" i="87"/>
  <c r="L45" i="87"/>
  <c r="L20" i="87"/>
  <c r="L24" i="87"/>
  <c r="L28" i="87"/>
  <c r="K9" i="87"/>
  <c r="K13" i="87"/>
  <c r="K36" i="87"/>
  <c r="K8" i="87"/>
  <c r="K19" i="87"/>
  <c r="K23" i="87"/>
  <c r="K27" i="87"/>
  <c r="K31" i="87"/>
  <c r="K32" i="87"/>
  <c r="K11" i="87"/>
  <c r="K34" i="87"/>
  <c r="K38" i="87"/>
  <c r="K42" i="87"/>
  <c r="I8" i="87"/>
  <c r="I27" i="87"/>
  <c r="I15" i="87"/>
  <c r="I42" i="87"/>
  <c r="I19" i="87"/>
  <c r="I23" i="87"/>
  <c r="I31" i="87"/>
  <c r="I10" i="87"/>
  <c r="I17" i="87"/>
  <c r="I21" i="87"/>
  <c r="I25" i="87"/>
  <c r="I29" i="87"/>
  <c r="I33" i="87"/>
  <c r="I37" i="87"/>
  <c r="Q46" i="85"/>
  <c r="Q7" i="87"/>
  <c r="M46" i="85"/>
  <c r="M7" i="87"/>
  <c r="I46" i="85"/>
  <c r="I7" i="87"/>
  <c r="K46" i="85"/>
  <c r="C46" i="85"/>
  <c r="G46" i="85"/>
  <c r="O46" i="85"/>
  <c r="S46" i="85"/>
  <c r="W46" i="85"/>
  <c r="AA46" i="85"/>
  <c r="AE46" i="85"/>
  <c r="AI46" i="85"/>
  <c r="AM46" i="85"/>
  <c r="F46" i="85"/>
  <c r="J46" i="85"/>
  <c r="N46" i="85"/>
  <c r="R46" i="85"/>
  <c r="V46" i="85"/>
  <c r="Z46" i="85"/>
  <c r="AD46" i="85"/>
  <c r="AH46" i="85"/>
  <c r="AL46" i="85"/>
  <c r="D46" i="85"/>
  <c r="H46" i="85"/>
  <c r="L46" i="85"/>
  <c r="P46" i="85"/>
  <c r="T46" i="85"/>
  <c r="X46" i="85"/>
  <c r="AB46" i="85"/>
  <c r="AF46" i="85"/>
  <c r="AJ46" i="85"/>
  <c r="AN46" i="85"/>
  <c r="BL17" i="83"/>
  <c r="AW12" i="86"/>
  <c r="H12" i="86"/>
  <c r="H46" i="86" s="1"/>
  <c r="BL45" i="83"/>
  <c r="BL11" i="83"/>
  <c r="BL15" i="83"/>
  <c r="BL26" i="83"/>
  <c r="BL30" i="83"/>
  <c r="BL38" i="83"/>
  <c r="BL25" i="83"/>
  <c r="BH28" i="83"/>
  <c r="AS28" i="86" s="1"/>
  <c r="BH32" i="83"/>
  <c r="AS32" i="86" s="1"/>
  <c r="BH40" i="83"/>
  <c r="AS40" i="86" s="1"/>
  <c r="BN7" i="83" a="1"/>
  <c r="BP7" i="83" a="1"/>
  <c r="E4" i="82"/>
  <c r="P4" i="82" s="1"/>
  <c r="S4" i="82" s="1"/>
  <c r="T4" i="82" s="1"/>
  <c r="G5" i="82"/>
  <c r="J5" i="82" s="1"/>
  <c r="AQ9" i="86"/>
  <c r="AQ13" i="86"/>
  <c r="AU13" i="86" s="1"/>
  <c r="I13" i="86" s="1"/>
  <c r="I46" i="86" s="1"/>
  <c r="AQ42" i="86"/>
  <c r="AU42" i="86" s="1"/>
  <c r="AW42" i="86" s="1"/>
  <c r="AQ38" i="86"/>
  <c r="AU38" i="86" s="1"/>
  <c r="AQ34" i="86"/>
  <c r="AU34" i="86" s="1"/>
  <c r="AQ30" i="86"/>
  <c r="AU30" i="86" s="1"/>
  <c r="AQ26" i="86"/>
  <c r="AU26" i="86" s="1"/>
  <c r="AW26" i="86" s="1"/>
  <c r="AQ22" i="86"/>
  <c r="AU22" i="86" s="1"/>
  <c r="AQ18" i="86"/>
  <c r="AU18" i="86" s="1"/>
  <c r="AQ14" i="86"/>
  <c r="AU14" i="86" s="1"/>
  <c r="BL34" i="83"/>
  <c r="BH20" i="83"/>
  <c r="AS20" i="86" s="1"/>
  <c r="BL29" i="83"/>
  <c r="BL37" i="83"/>
  <c r="BL41" i="83"/>
  <c r="BH44" i="83"/>
  <c r="AS44" i="86" s="1"/>
  <c r="BL20" i="83"/>
  <c r="BL24" i="83"/>
  <c r="BL28" i="83"/>
  <c r="BL32" i="83"/>
  <c r="BL36" i="83"/>
  <c r="BL40" i="83"/>
  <c r="AQ10" i="86"/>
  <c r="AU10" i="86" s="1"/>
  <c r="AW10" i="86" s="1"/>
  <c r="AQ17" i="86"/>
  <c r="AU17" i="86" s="1"/>
  <c r="BL22" i="83"/>
  <c r="BL21" i="83"/>
  <c r="BH24" i="83"/>
  <c r="AS24" i="86" s="1"/>
  <c r="BL33" i="83"/>
  <c r="BH36" i="83"/>
  <c r="AS36" i="86" s="1"/>
  <c r="BH7" i="83"/>
  <c r="AS7" i="86" s="1"/>
  <c r="BL19" i="83"/>
  <c r="BL23" i="83"/>
  <c r="BL27" i="83"/>
  <c r="BL31" i="83"/>
  <c r="BL35" i="83"/>
  <c r="BL39" i="83"/>
  <c r="AQ11" i="86"/>
  <c r="AQ16" i="86"/>
  <c r="AU16" i="86" s="1"/>
  <c r="AW44" i="86"/>
  <c r="AN44" i="86"/>
  <c r="AN46" i="86" s="1"/>
  <c r="AW36" i="86"/>
  <c r="AF36" i="86"/>
  <c r="AF46" i="86" s="1"/>
  <c r="AW32" i="86"/>
  <c r="AB32" i="86"/>
  <c r="AB32" i="87" s="1"/>
  <c r="AW28" i="86"/>
  <c r="X28" i="86"/>
  <c r="X28" i="87" s="1"/>
  <c r="AW20" i="86"/>
  <c r="P20" i="86"/>
  <c r="P46" i="86" s="1"/>
  <c r="AW16" i="86"/>
  <c r="L16" i="86"/>
  <c r="L46" i="86" s="1"/>
  <c r="E5" i="82"/>
  <c r="P5" i="82" s="1"/>
  <c r="R5" i="82" s="1"/>
  <c r="G6" i="82"/>
  <c r="Q7" i="82"/>
  <c r="D8" i="86"/>
  <c r="D46" i="86" s="1"/>
  <c r="BH46" i="83"/>
  <c r="AS46" i="86" s="1"/>
  <c r="AW17" i="86"/>
  <c r="M17" i="86"/>
  <c r="M17" i="87" s="1"/>
  <c r="AC33" i="86"/>
  <c r="AC46" i="86" s="1"/>
  <c r="AW33" i="86"/>
  <c r="AW21" i="86"/>
  <c r="Q21" i="86"/>
  <c r="Q46" i="86" s="1"/>
  <c r="AK41" i="86"/>
  <c r="AW41" i="86"/>
  <c r="AW37" i="86"/>
  <c r="AG37" i="86"/>
  <c r="U25" i="86"/>
  <c r="U46" i="86" s="1"/>
  <c r="AW25" i="86"/>
  <c r="T24" i="86"/>
  <c r="T24" i="87" s="1"/>
  <c r="T46" i="87" s="1"/>
  <c r="AW29" i="86"/>
  <c r="AJ40" i="86"/>
  <c r="AJ46" i="86" s="1"/>
  <c r="AW45" i="86"/>
  <c r="AW13" i="86"/>
  <c r="M46" i="86"/>
  <c r="Y46" i="86"/>
  <c r="AG46" i="86"/>
  <c r="AO46" i="86"/>
  <c r="X46" i="86"/>
  <c r="AB46" i="86"/>
  <c r="AW18" i="86"/>
  <c r="N18" i="86"/>
  <c r="N18" i="87" s="1"/>
  <c r="N46" i="87" s="1"/>
  <c r="AW19" i="86"/>
  <c r="O19" i="86"/>
  <c r="O46" i="86" s="1"/>
  <c r="AW34" i="86"/>
  <c r="AD34" i="86"/>
  <c r="AD46" i="86" s="1"/>
  <c r="AW35" i="86"/>
  <c r="AE35" i="86"/>
  <c r="AE46" i="86" s="1"/>
  <c r="AW22" i="86"/>
  <c r="R22" i="86"/>
  <c r="R22" i="87" s="1"/>
  <c r="S23" i="86"/>
  <c r="S46" i="86" s="1"/>
  <c r="AW23" i="86"/>
  <c r="AW38" i="86"/>
  <c r="AH38" i="86"/>
  <c r="AH46" i="86" s="1"/>
  <c r="AW39" i="86"/>
  <c r="AI39" i="86"/>
  <c r="AI46" i="86" s="1"/>
  <c r="W27" i="86"/>
  <c r="W46" i="86" s="1"/>
  <c r="AW27" i="86"/>
  <c r="AW43" i="86"/>
  <c r="AM43" i="86"/>
  <c r="AM46" i="86" s="1"/>
  <c r="R46" i="86"/>
  <c r="F10" i="86"/>
  <c r="F46" i="86" s="1"/>
  <c r="AW14" i="86"/>
  <c r="J14" i="86"/>
  <c r="AW15" i="86"/>
  <c r="K15" i="86"/>
  <c r="AW30" i="86"/>
  <c r="Z30" i="86"/>
  <c r="Z46" i="86" s="1"/>
  <c r="AW31" i="86"/>
  <c r="AA31" i="86"/>
  <c r="AA46" i="86" s="1"/>
  <c r="K5" i="82"/>
  <c r="H4" i="82"/>
  <c r="E6" i="82"/>
  <c r="H6" i="82"/>
  <c r="BP46" i="83"/>
  <c r="BP42" i="83"/>
  <c r="BP38" i="83"/>
  <c r="BP34" i="83"/>
  <c r="BP30" i="83"/>
  <c r="BP26" i="83"/>
  <c r="BP22" i="83"/>
  <c r="BP18" i="83"/>
  <c r="BP14" i="83"/>
  <c r="BP10" i="83"/>
  <c r="BP43" i="83"/>
  <c r="BP35" i="83"/>
  <c r="BP23" i="83"/>
  <c r="BP11" i="83"/>
  <c r="BP45" i="83"/>
  <c r="BP41" i="83"/>
  <c r="BP37" i="83"/>
  <c r="BP33" i="83"/>
  <c r="BP29" i="83"/>
  <c r="BP25" i="83"/>
  <c r="BP21" i="83"/>
  <c r="BP17" i="83"/>
  <c r="BP13" i="83"/>
  <c r="BP9" i="83"/>
  <c r="BP39" i="83"/>
  <c r="BP27" i="83"/>
  <c r="BP19" i="83"/>
  <c r="BP7" i="83"/>
  <c r="BP44" i="83"/>
  <c r="BP40" i="83"/>
  <c r="BP36" i="83"/>
  <c r="BP32" i="83"/>
  <c r="BP28" i="83"/>
  <c r="BP24" i="83"/>
  <c r="BP20" i="83"/>
  <c r="BP16" i="83"/>
  <c r="BP12" i="83"/>
  <c r="BP8" i="83"/>
  <c r="BP31" i="83"/>
  <c r="BP15" i="83"/>
  <c r="BN43" i="83"/>
  <c r="BN39" i="83"/>
  <c r="BN35" i="83"/>
  <c r="BN31" i="83"/>
  <c r="BN27" i="83"/>
  <c r="BN23" i="83"/>
  <c r="BN19" i="83"/>
  <c r="BN15" i="83"/>
  <c r="BN11" i="83"/>
  <c r="BN7" i="83"/>
  <c r="BN40" i="83"/>
  <c r="BN28" i="83"/>
  <c r="BN16" i="83"/>
  <c r="BN46" i="83"/>
  <c r="BN42" i="83"/>
  <c r="BN38" i="83"/>
  <c r="BN34" i="83"/>
  <c r="BN30" i="83"/>
  <c r="BN26" i="83"/>
  <c r="BN22" i="83"/>
  <c r="BN18" i="83"/>
  <c r="BN14" i="83"/>
  <c r="BN10" i="83"/>
  <c r="BN36" i="83"/>
  <c r="BN24" i="83"/>
  <c r="BN12" i="83"/>
  <c r="BN45" i="83"/>
  <c r="BN41" i="83"/>
  <c r="BN37" i="83"/>
  <c r="BN33" i="83"/>
  <c r="BN29" i="83"/>
  <c r="BN25" i="83"/>
  <c r="BN21" i="83"/>
  <c r="BN17" i="83"/>
  <c r="BN13" i="83"/>
  <c r="BN9" i="83"/>
  <c r="BN44" i="83"/>
  <c r="BN32" i="83"/>
  <c r="BN20" i="83"/>
  <c r="BN8" i="83"/>
  <c r="BL42" i="83"/>
  <c r="BL43" i="83"/>
  <c r="BL44" i="83"/>
  <c r="H5" i="82"/>
  <c r="C16" i="80"/>
  <c r="C17" i="80" s="1"/>
  <c r="G16" i="80"/>
  <c r="G17" i="80" s="1"/>
  <c r="K16" i="80"/>
  <c r="K17" i="80" s="1"/>
  <c r="D16" i="80"/>
  <c r="D17" i="80" s="1"/>
  <c r="H16" i="80"/>
  <c r="H17" i="80" s="1"/>
  <c r="L16" i="80"/>
  <c r="L17" i="80" s="1"/>
  <c r="AB46" i="87" l="1"/>
  <c r="AE35" i="87"/>
  <c r="AE46" i="87" s="1"/>
  <c r="U25" i="87"/>
  <c r="U46" i="87" s="1"/>
  <c r="P20" i="87"/>
  <c r="P46" i="87" s="1"/>
  <c r="N46" i="86"/>
  <c r="T46" i="86"/>
  <c r="Y46" i="87"/>
  <c r="H12" i="87"/>
  <c r="H46" i="87" s="1"/>
  <c r="AN44" i="87"/>
  <c r="AN46" i="87" s="1"/>
  <c r="AD34" i="87"/>
  <c r="AD46" i="87" s="1"/>
  <c r="F10" i="87"/>
  <c r="F46" i="87" s="1"/>
  <c r="O19" i="87"/>
  <c r="O46" i="87" s="1"/>
  <c r="AH38" i="87"/>
  <c r="AH46" i="87" s="1"/>
  <c r="AC33" i="87"/>
  <c r="AC46" i="87" s="1"/>
  <c r="AA31" i="87"/>
  <c r="AA46" i="87" s="1"/>
  <c r="X46" i="87"/>
  <c r="M46" i="87"/>
  <c r="AM43" i="87"/>
  <c r="AM46" i="87" s="1"/>
  <c r="AK46" i="86"/>
  <c r="AK41" i="87"/>
  <c r="AK46" i="87" s="1"/>
  <c r="AI39" i="87"/>
  <c r="AI46" i="87" s="1"/>
  <c r="AJ40" i="87"/>
  <c r="AJ46" i="87" s="1"/>
  <c r="AF46" i="87"/>
  <c r="Z30" i="87"/>
  <c r="Z46" i="87" s="1"/>
  <c r="S23" i="87"/>
  <c r="S46" i="87" s="1"/>
  <c r="R46" i="87"/>
  <c r="Q21" i="87"/>
  <c r="Q46" i="87" s="1"/>
  <c r="L16" i="87"/>
  <c r="L46" i="87" s="1"/>
  <c r="K46" i="86"/>
  <c r="K15" i="87"/>
  <c r="K46" i="87" s="1"/>
  <c r="J46" i="86"/>
  <c r="J14" i="87"/>
  <c r="J46" i="87" s="1"/>
  <c r="I13" i="87"/>
  <c r="I46" i="87" s="1"/>
  <c r="BL46" i="83"/>
  <c r="AL42" i="86"/>
  <c r="V26" i="86"/>
  <c r="AU7" i="86"/>
  <c r="J6" i="82"/>
  <c r="K6" i="82" s="1"/>
  <c r="P6" i="82"/>
  <c r="S5" i="82"/>
  <c r="T5" i="82" s="1"/>
  <c r="AL46" i="86" l="1"/>
  <c r="AL42" i="87"/>
  <c r="AL46" i="87" s="1"/>
  <c r="V46" i="86"/>
  <c r="V26" i="87"/>
  <c r="V46" i="87" s="1"/>
  <c r="AW7" i="86"/>
  <c r="P7" i="82"/>
  <c r="R6" i="82"/>
  <c r="S6" i="82" s="1"/>
  <c r="T6" i="82" s="1"/>
  <c r="V6" i="82" s="1"/>
  <c r="U6" i="82" s="1"/>
  <c r="AU11" i="86" s="1"/>
  <c r="W5" i="82"/>
  <c r="U5" i="82"/>
  <c r="AU9" i="86" s="1"/>
  <c r="AY42" i="91" l="1"/>
  <c r="BC42" i="91" s="1"/>
  <c r="DN42" i="91" s="1"/>
  <c r="AI42" i="91"/>
  <c r="AM42" i="91" s="1"/>
  <c r="DL42" i="91" s="1"/>
  <c r="AO42" i="91"/>
  <c r="AS42" i="91" s="1"/>
  <c r="DM42" i="91" s="1"/>
  <c r="DK42" i="91"/>
  <c r="AI9" i="91"/>
  <c r="AM9" i="91" s="1"/>
  <c r="DL9" i="91" s="1"/>
  <c r="AY9" i="91"/>
  <c r="BC9" i="91" s="1"/>
  <c r="DN9" i="91" s="1"/>
  <c r="AO9" i="91"/>
  <c r="AS9" i="91" s="1"/>
  <c r="DM9" i="91" s="1"/>
  <c r="DK9" i="91"/>
  <c r="AY13" i="91"/>
  <c r="BC13" i="91" s="1"/>
  <c r="DN13" i="91" s="1"/>
  <c r="AI13" i="91"/>
  <c r="AM13" i="91" s="1"/>
  <c r="DL13" i="91" s="1"/>
  <c r="DK13" i="91"/>
  <c r="AO13" i="91"/>
  <c r="AS13" i="91" s="1"/>
  <c r="DM13" i="91" s="1"/>
  <c r="AO31" i="91"/>
  <c r="AS31" i="91" s="1"/>
  <c r="DM31" i="91" s="1"/>
  <c r="DK31" i="91"/>
  <c r="AI31" i="91"/>
  <c r="AM31" i="91" s="1"/>
  <c r="DL31" i="91" s="1"/>
  <c r="AY31" i="91"/>
  <c r="BC31" i="91" s="1"/>
  <c r="DN31" i="91" s="1"/>
  <c r="DK10" i="91"/>
  <c r="AO10" i="91"/>
  <c r="AS10" i="91" s="1"/>
  <c r="DM10" i="91" s="1"/>
  <c r="AI10" i="91"/>
  <c r="AM10" i="91" s="1"/>
  <c r="DL10" i="91" s="1"/>
  <c r="AY10" i="91"/>
  <c r="BC10" i="91" s="1"/>
  <c r="DN10" i="91" s="1"/>
  <c r="AY14" i="91"/>
  <c r="BC14" i="91" s="1"/>
  <c r="DN14" i="91" s="1"/>
  <c r="AI14" i="91"/>
  <c r="DL14" i="91" s="1"/>
  <c r="AO14" i="91"/>
  <c r="AS14" i="91" s="1"/>
  <c r="DM14" i="91" s="1"/>
  <c r="DK14" i="91"/>
  <c r="DK16" i="91"/>
  <c r="AI16" i="91"/>
  <c r="AM16" i="91" s="1"/>
  <c r="DL16" i="91" s="1"/>
  <c r="AY16" i="91"/>
  <c r="BC16" i="91" s="1"/>
  <c r="DN16" i="91" s="1"/>
  <c r="AO16" i="91"/>
  <c r="AS16" i="91" s="1"/>
  <c r="DM16" i="91" s="1"/>
  <c r="DK20" i="91"/>
  <c r="AY20" i="91"/>
  <c r="BC20" i="91" s="1"/>
  <c r="DN20" i="91" s="1"/>
  <c r="AO20" i="91"/>
  <c r="AS20" i="91" s="1"/>
  <c r="DM20" i="91" s="1"/>
  <c r="AI20" i="91"/>
  <c r="AM20" i="91" s="1"/>
  <c r="DL20" i="91" s="1"/>
  <c r="AY17" i="91"/>
  <c r="BC17" i="91" s="1"/>
  <c r="DN17" i="91" s="1"/>
  <c r="AI17" i="91"/>
  <c r="AM17" i="91" s="1"/>
  <c r="DL17" i="91" s="1"/>
  <c r="AO17" i="91"/>
  <c r="AS17" i="91" s="1"/>
  <c r="DM17" i="91" s="1"/>
  <c r="DK17" i="91"/>
  <c r="DK38" i="91"/>
  <c r="AY38" i="91"/>
  <c r="BC38" i="91" s="1"/>
  <c r="DN38" i="91" s="1"/>
  <c r="AO38" i="91"/>
  <c r="AS38" i="91" s="1"/>
  <c r="DM38" i="91" s="1"/>
  <c r="AI38" i="91"/>
  <c r="AM38" i="91" s="1"/>
  <c r="DL38" i="91" s="1"/>
  <c r="AY18" i="91"/>
  <c r="BC18" i="91" s="1"/>
  <c r="DN18" i="91" s="1"/>
  <c r="AI18" i="91"/>
  <c r="AM18" i="91" s="1"/>
  <c r="DL18" i="91" s="1"/>
  <c r="AO18" i="91"/>
  <c r="AS18" i="91" s="1"/>
  <c r="DM18" i="91" s="1"/>
  <c r="DK18" i="91"/>
  <c r="DK40" i="91"/>
  <c r="AY40" i="91"/>
  <c r="BC40" i="91" s="1"/>
  <c r="DN40" i="91" s="1"/>
  <c r="AO40" i="91"/>
  <c r="AS40" i="91" s="1"/>
  <c r="DM40" i="91" s="1"/>
  <c r="AI40" i="91"/>
  <c r="AM40" i="91" s="1"/>
  <c r="DL40" i="91" s="1"/>
  <c r="AO19" i="91"/>
  <c r="AS19" i="91" s="1"/>
  <c r="DM19" i="91" s="1"/>
  <c r="DK19" i="91"/>
  <c r="AY19" i="91"/>
  <c r="BC19" i="91" s="1"/>
  <c r="DN19" i="91" s="1"/>
  <c r="AI19" i="91"/>
  <c r="AM19" i="91" s="1"/>
  <c r="DL19" i="91" s="1"/>
  <c r="AY35" i="91"/>
  <c r="BC35" i="91" s="1"/>
  <c r="DN35" i="91" s="1"/>
  <c r="AI35" i="91"/>
  <c r="AM35" i="91" s="1"/>
  <c r="DL35" i="91" s="1"/>
  <c r="DK35" i="91"/>
  <c r="AO35" i="91"/>
  <c r="AS35" i="91" s="1"/>
  <c r="DM35" i="91" s="1"/>
  <c r="AY34" i="91"/>
  <c r="BC34" i="91" s="1"/>
  <c r="DN34" i="91" s="1"/>
  <c r="AI34" i="91"/>
  <c r="AM34" i="91" s="1"/>
  <c r="DL34" i="91" s="1"/>
  <c r="AO34" i="91"/>
  <c r="AS34" i="91" s="1"/>
  <c r="DM34" i="91" s="1"/>
  <c r="DK34" i="91"/>
  <c r="AY21" i="91"/>
  <c r="BC21" i="91" s="1"/>
  <c r="DN21" i="91" s="1"/>
  <c r="AI21" i="91"/>
  <c r="AM21" i="91" s="1"/>
  <c r="DL21" i="91" s="1"/>
  <c r="DK21" i="91"/>
  <c r="AO21" i="91"/>
  <c r="AS21" i="91" s="1"/>
  <c r="DM21" i="91" s="1"/>
  <c r="AY25" i="91"/>
  <c r="BC25" i="91" s="1"/>
  <c r="DN25" i="91" s="1"/>
  <c r="AI25" i="91"/>
  <c r="AM25" i="91" s="1"/>
  <c r="DL25" i="91" s="1"/>
  <c r="DK25" i="91"/>
  <c r="AO25" i="91"/>
  <c r="AS25" i="91" s="1"/>
  <c r="DM25" i="91" s="1"/>
  <c r="AY26" i="91"/>
  <c r="BC26" i="91" s="1"/>
  <c r="DN26" i="91" s="1"/>
  <c r="AI26" i="91"/>
  <c r="AM26" i="91" s="1"/>
  <c r="DL26" i="91" s="1"/>
  <c r="AO26" i="91"/>
  <c r="AS26" i="91" s="1"/>
  <c r="DM26" i="91" s="1"/>
  <c r="DK26" i="91"/>
  <c r="AY30" i="91"/>
  <c r="BC30" i="91" s="1"/>
  <c r="DN30" i="91" s="1"/>
  <c r="AI30" i="91"/>
  <c r="AM30" i="91" s="1"/>
  <c r="DL30" i="91" s="1"/>
  <c r="AO30" i="91"/>
  <c r="AS30" i="91" s="1"/>
  <c r="DM30" i="91" s="1"/>
  <c r="DK30" i="91"/>
  <c r="AY22" i="91"/>
  <c r="BC22" i="91" s="1"/>
  <c r="DN22" i="91" s="1"/>
  <c r="AI22" i="91"/>
  <c r="AM22" i="91" s="1"/>
  <c r="DL22" i="91" s="1"/>
  <c r="AO22" i="91"/>
  <c r="AS22" i="91" s="1"/>
  <c r="DM22" i="91" s="1"/>
  <c r="DK22" i="91"/>
  <c r="AY44" i="91"/>
  <c r="BC44" i="91" s="1"/>
  <c r="DN44" i="91" s="1"/>
  <c r="AI44" i="91"/>
  <c r="AM44" i="91" s="1"/>
  <c r="DL44" i="91" s="1"/>
  <c r="AO44" i="91"/>
  <c r="AS44" i="91" s="1"/>
  <c r="DM44" i="91" s="1"/>
  <c r="DK44" i="91"/>
  <c r="DK24" i="91"/>
  <c r="AI24" i="91"/>
  <c r="AM24" i="91" s="1"/>
  <c r="DL24" i="91" s="1"/>
  <c r="AY24" i="91"/>
  <c r="BC24" i="91" s="1"/>
  <c r="DN24" i="91" s="1"/>
  <c r="AO24" i="91"/>
  <c r="AS24" i="91" s="1"/>
  <c r="DM24" i="91" s="1"/>
  <c r="AY45" i="91"/>
  <c r="BC45" i="91" s="1"/>
  <c r="DN45" i="91" s="1"/>
  <c r="AI45" i="91"/>
  <c r="AM45" i="91" s="1"/>
  <c r="DL45" i="91" s="1"/>
  <c r="AO45" i="91"/>
  <c r="AS45" i="91" s="1"/>
  <c r="DM45" i="91" s="1"/>
  <c r="DK45" i="91"/>
  <c r="AO23" i="91"/>
  <c r="AS23" i="91" s="1"/>
  <c r="DM23" i="91" s="1"/>
  <c r="DK23" i="91"/>
  <c r="AI23" i="91"/>
  <c r="AM23" i="91" s="1"/>
  <c r="DL23" i="91" s="1"/>
  <c r="AY23" i="91"/>
  <c r="BC23" i="91" s="1"/>
  <c r="DN23" i="91" s="1"/>
  <c r="DK39" i="91"/>
  <c r="AY39" i="91"/>
  <c r="BC39" i="91" s="1"/>
  <c r="DN39" i="91" s="1"/>
  <c r="AI39" i="91"/>
  <c r="AM39" i="91" s="1"/>
  <c r="DL39" i="91" s="1"/>
  <c r="AO39" i="91"/>
  <c r="AS39" i="91" s="1"/>
  <c r="DM39" i="91" s="1"/>
  <c r="AY46" i="91"/>
  <c r="BC46" i="91" s="1"/>
  <c r="DN46" i="91" s="1"/>
  <c r="AI46" i="91"/>
  <c r="AM46" i="91" s="1"/>
  <c r="DL46" i="91" s="1"/>
  <c r="AO46" i="91"/>
  <c r="AS46" i="91" s="1"/>
  <c r="DM46" i="91" s="1"/>
  <c r="DK46" i="91"/>
  <c r="DK12" i="91"/>
  <c r="AO12" i="91"/>
  <c r="AS12" i="91" s="1"/>
  <c r="DM12" i="91" s="1"/>
  <c r="AI12" i="91"/>
  <c r="AM12" i="91" s="1"/>
  <c r="DL12" i="91" s="1"/>
  <c r="AY12" i="91"/>
  <c r="BC12" i="91" s="1"/>
  <c r="DN12" i="91" s="1"/>
  <c r="AY33" i="91"/>
  <c r="BC33" i="91" s="1"/>
  <c r="DN33" i="91" s="1"/>
  <c r="AI33" i="91"/>
  <c r="AM33" i="91" s="1"/>
  <c r="DL33" i="91" s="1"/>
  <c r="AO33" i="91"/>
  <c r="AS33" i="91" s="1"/>
  <c r="DM33" i="91" s="1"/>
  <c r="DK33" i="91"/>
  <c r="AO15" i="91"/>
  <c r="AS15" i="91" s="1"/>
  <c r="DM15" i="91" s="1"/>
  <c r="DK15" i="91"/>
  <c r="AY15" i="91"/>
  <c r="BC15" i="91" s="1"/>
  <c r="DN15" i="91" s="1"/>
  <c r="AI15" i="91"/>
  <c r="AM15" i="91" s="1"/>
  <c r="DL15" i="91" s="1"/>
  <c r="DK32" i="91"/>
  <c r="AI32" i="91"/>
  <c r="AM32" i="91" s="1"/>
  <c r="DL32" i="91" s="1"/>
  <c r="AY32" i="91"/>
  <c r="BC32" i="91" s="1"/>
  <c r="DN32" i="91" s="1"/>
  <c r="AO32" i="91"/>
  <c r="AS32" i="91" s="1"/>
  <c r="DM32" i="91" s="1"/>
  <c r="AO36" i="91"/>
  <c r="AS36" i="91" s="1"/>
  <c r="DM36" i="91" s="1"/>
  <c r="AI36" i="91"/>
  <c r="AM36" i="91" s="1"/>
  <c r="DL36" i="91" s="1"/>
  <c r="AY36" i="91"/>
  <c r="BC36" i="91" s="1"/>
  <c r="DN36" i="91" s="1"/>
  <c r="DK36" i="91"/>
  <c r="AO37" i="91"/>
  <c r="AS37" i="91" s="1"/>
  <c r="DM37" i="91" s="1"/>
  <c r="DK37" i="91"/>
  <c r="AY37" i="91"/>
  <c r="BC37" i="91" s="1"/>
  <c r="DN37" i="91" s="1"/>
  <c r="AI37" i="91"/>
  <c r="AM37" i="91" s="1"/>
  <c r="DL37" i="91" s="1"/>
  <c r="AY41" i="91"/>
  <c r="BC41" i="91" s="1"/>
  <c r="DN41" i="91" s="1"/>
  <c r="AI41" i="91"/>
  <c r="AM41" i="91" s="1"/>
  <c r="DL41" i="91" s="1"/>
  <c r="DK41" i="91"/>
  <c r="AO41" i="91"/>
  <c r="AS41" i="91" s="1"/>
  <c r="DM41" i="91" s="1"/>
  <c r="DK28" i="91"/>
  <c r="AY28" i="91"/>
  <c r="BC28" i="91" s="1"/>
  <c r="DN28" i="91" s="1"/>
  <c r="AO28" i="91"/>
  <c r="AS28" i="91" s="1"/>
  <c r="DM28" i="91" s="1"/>
  <c r="AI28" i="91"/>
  <c r="AM28" i="91" s="1"/>
  <c r="DL28" i="91" s="1"/>
  <c r="AI8" i="91"/>
  <c r="AY8" i="91"/>
  <c r="AO8" i="91"/>
  <c r="AY29" i="91"/>
  <c r="BC29" i="91" s="1"/>
  <c r="DN29" i="91" s="1"/>
  <c r="AI29" i="91"/>
  <c r="AM29" i="91" s="1"/>
  <c r="DL29" i="91" s="1"/>
  <c r="DK29" i="91"/>
  <c r="AO29" i="91"/>
  <c r="AS29" i="91" s="1"/>
  <c r="DM29" i="91" s="1"/>
  <c r="AY11" i="91"/>
  <c r="BC11" i="91" s="1"/>
  <c r="DN11" i="91" s="1"/>
  <c r="AI11" i="91"/>
  <c r="AM11" i="91" s="1"/>
  <c r="DL11" i="91" s="1"/>
  <c r="DK11" i="91"/>
  <c r="AO11" i="91"/>
  <c r="AS11" i="91" s="1"/>
  <c r="DM11" i="91" s="1"/>
  <c r="AO27" i="91"/>
  <c r="AS27" i="91" s="1"/>
  <c r="DM27" i="91" s="1"/>
  <c r="DK27" i="91"/>
  <c r="AY27" i="91"/>
  <c r="BC27" i="91" s="1"/>
  <c r="DN27" i="91" s="1"/>
  <c r="AI27" i="91"/>
  <c r="AM27" i="91" s="1"/>
  <c r="DL27" i="91" s="1"/>
  <c r="AY43" i="91"/>
  <c r="BC43" i="91" s="1"/>
  <c r="DN43" i="91" s="1"/>
  <c r="AI43" i="91"/>
  <c r="AM43" i="91" s="1"/>
  <c r="DL43" i="91" s="1"/>
  <c r="AO43" i="91"/>
  <c r="AS43" i="91" s="1"/>
  <c r="DM43" i="91" s="1"/>
  <c r="DK43" i="91"/>
  <c r="G11" i="86"/>
  <c r="AW11" i="86"/>
  <c r="E9" i="86"/>
  <c r="AW9" i="86"/>
  <c r="W6" i="82"/>
  <c r="DM8" i="91" l="1"/>
  <c r="AI47" i="91"/>
  <c r="AO47" i="91"/>
  <c r="E46" i="86"/>
  <c r="E9" i="87"/>
  <c r="E46" i="87" s="1"/>
  <c r="G46" i="86"/>
  <c r="G11" i="87"/>
  <c r="G46" i="87" s="1"/>
  <c r="BQ40" i="91" l="1"/>
  <c r="BQ39" i="91"/>
  <c r="BQ46" i="91"/>
  <c r="BQ43" i="91"/>
  <c r="BQ38" i="91"/>
  <c r="BQ45" i="91"/>
  <c r="BQ44" i="91"/>
  <c r="BQ37" i="91"/>
  <c r="BQ32" i="91"/>
  <c r="BQ28" i="91"/>
  <c r="BQ24" i="91"/>
  <c r="BQ42" i="91"/>
  <c r="BQ35" i="91"/>
  <c r="BQ31" i="91"/>
  <c r="BQ27" i="91"/>
  <c r="BQ23" i="91"/>
  <c r="BQ34" i="91"/>
  <c r="BQ26" i="91"/>
  <c r="BQ20" i="91"/>
  <c r="BQ16" i="91"/>
  <c r="BQ12" i="91"/>
  <c r="BQ10" i="91"/>
  <c r="BQ33" i="91"/>
  <c r="BQ25" i="91"/>
  <c r="BQ19" i="91"/>
  <c r="BQ15" i="91"/>
  <c r="BQ41" i="91"/>
  <c r="BQ36" i="91"/>
  <c r="BQ30" i="91"/>
  <c r="BQ29" i="91"/>
  <c r="BQ18" i="91"/>
  <c r="BQ13" i="91"/>
  <c r="BQ9" i="91"/>
  <c r="BQ17" i="91"/>
  <c r="BQ11" i="91"/>
  <c r="BQ22" i="91"/>
  <c r="BQ21" i="91"/>
  <c r="BQ14" i="91"/>
  <c r="BV14" i="91" l="1"/>
  <c r="DO14" i="91" s="1"/>
  <c r="BV21" i="91"/>
  <c r="DO21" i="91" s="1"/>
  <c r="BV9" i="91"/>
  <c r="DO9" i="91" s="1"/>
  <c r="BV30" i="91"/>
  <c r="DO30" i="91" s="1"/>
  <c r="BV19" i="91"/>
  <c r="DO19" i="91" s="1"/>
  <c r="BV10" i="91"/>
  <c r="BV26" i="91"/>
  <c r="DO26" i="91" s="1"/>
  <c r="BV31" i="91"/>
  <c r="DO31" i="91" s="1"/>
  <c r="BV28" i="91"/>
  <c r="DO28" i="91" s="1"/>
  <c r="BV45" i="91"/>
  <c r="DO45" i="91" s="1"/>
  <c r="BV39" i="91"/>
  <c r="DO39" i="91" s="1"/>
  <c r="BV13" i="91"/>
  <c r="DO13" i="91" s="1"/>
  <c r="BV36" i="91"/>
  <c r="DO36" i="91" s="1"/>
  <c r="BV25" i="91"/>
  <c r="DO25" i="91" s="1"/>
  <c r="BV12" i="91"/>
  <c r="DO12" i="91" s="1"/>
  <c r="BV34" i="91"/>
  <c r="DO34" i="91" s="1"/>
  <c r="BV35" i="91"/>
  <c r="DO35" i="91" s="1"/>
  <c r="BV32" i="91"/>
  <c r="DO32" i="91" s="1"/>
  <c r="BV38" i="91"/>
  <c r="DO38" i="91" s="1"/>
  <c r="BV40" i="91"/>
  <c r="DO40" i="91" s="1"/>
  <c r="BV22" i="91"/>
  <c r="DO22" i="91" s="1"/>
  <c r="BV11" i="91"/>
  <c r="DO11" i="91" s="1"/>
  <c r="BV18" i="91"/>
  <c r="DO18" i="91" s="1"/>
  <c r="BV41" i="91"/>
  <c r="DO41" i="91" s="1"/>
  <c r="BV33" i="91"/>
  <c r="DO33" i="91" s="1"/>
  <c r="BV16" i="91"/>
  <c r="DO16" i="91" s="1"/>
  <c r="BV23" i="91"/>
  <c r="DO23" i="91" s="1"/>
  <c r="BV42" i="91"/>
  <c r="DO42" i="91" s="1"/>
  <c r="BV37" i="91"/>
  <c r="DO37" i="91" s="1"/>
  <c r="BV43" i="91"/>
  <c r="DO43" i="91" s="1"/>
  <c r="BV17" i="91"/>
  <c r="DO17" i="91" s="1"/>
  <c r="BV29" i="91"/>
  <c r="DO29" i="91" s="1"/>
  <c r="BV15" i="91"/>
  <c r="DO15" i="91" s="1"/>
  <c r="BV8" i="91"/>
  <c r="BV20" i="91"/>
  <c r="DO20" i="91" s="1"/>
  <c r="BV27" i="91"/>
  <c r="DO27" i="91" s="1"/>
  <c r="BV24" i="91"/>
  <c r="DO24" i="91" s="1"/>
  <c r="BV44" i="91"/>
  <c r="DO44" i="91" s="1"/>
  <c r="BV46" i="91"/>
  <c r="DO46" i="91" s="1"/>
  <c r="DP27" i="91" l="1"/>
  <c r="CD27" i="91"/>
  <c r="CD29" i="91"/>
  <c r="DP29" i="91"/>
  <c r="CD43" i="91"/>
  <c r="DP43" i="91"/>
  <c r="CD42" i="91"/>
  <c r="DP42" i="91"/>
  <c r="DP16" i="91"/>
  <c r="CD16" i="91"/>
  <c r="CD41" i="91"/>
  <c r="DP41" i="91"/>
  <c r="CD11" i="91"/>
  <c r="DP11" i="91"/>
  <c r="CD40" i="91"/>
  <c r="DP40" i="91"/>
  <c r="DP32" i="91"/>
  <c r="CD32" i="91"/>
  <c r="CD25" i="91"/>
  <c r="DP25" i="91"/>
  <c r="CD13" i="91"/>
  <c r="DP13" i="91"/>
  <c r="CD45" i="91"/>
  <c r="DP45" i="91"/>
  <c r="CD10" i="91"/>
  <c r="DP10" i="91"/>
  <c r="CD21" i="91"/>
  <c r="DP21" i="91"/>
  <c r="CD44" i="91"/>
  <c r="DP44" i="91"/>
  <c r="DP8" i="91"/>
  <c r="DP24" i="91"/>
  <c r="CD24" i="91"/>
  <c r="DP20" i="91"/>
  <c r="CD20" i="91"/>
  <c r="CD34" i="91"/>
  <c r="DP34" i="91"/>
  <c r="DP31" i="91"/>
  <c r="CD31" i="91"/>
  <c r="CD30" i="91"/>
  <c r="DP30" i="91"/>
  <c r="CD46" i="91"/>
  <c r="DP46" i="91"/>
  <c r="CD17" i="91"/>
  <c r="DP17" i="91"/>
  <c r="CD33" i="91"/>
  <c r="DP33" i="91"/>
  <c r="CD38" i="91"/>
  <c r="DP38" i="91"/>
  <c r="DP12" i="91"/>
  <c r="CD12" i="91"/>
  <c r="CD28" i="91"/>
  <c r="DP28" i="91"/>
  <c r="BV47" i="91"/>
  <c r="DO8" i="91"/>
  <c r="DP15" i="91"/>
  <c r="CD15" i="91"/>
  <c r="DP37" i="91"/>
  <c r="CD37" i="91"/>
  <c r="DP23" i="91"/>
  <c r="CD23" i="91"/>
  <c r="CD18" i="91"/>
  <c r="DP18" i="91"/>
  <c r="CD22" i="91"/>
  <c r="DP22" i="91"/>
  <c r="CD35" i="91"/>
  <c r="DP35" i="91"/>
  <c r="CD36" i="91"/>
  <c r="DP36" i="91"/>
  <c r="DP39" i="91"/>
  <c r="CD39" i="91"/>
  <c r="CD26" i="91"/>
  <c r="DP26" i="91"/>
  <c r="DP19" i="91"/>
  <c r="CD19" i="91"/>
  <c r="CD14" i="91"/>
  <c r="DP14" i="91"/>
  <c r="DP47" i="91" l="1"/>
  <c r="DQ34" i="91" l="1"/>
  <c r="DY34" i="91" s="1"/>
  <c r="CL34" i="91"/>
  <c r="CP34" i="91" s="1"/>
  <c r="DR34" i="91" s="1"/>
  <c r="DZ34" i="91" s="1"/>
  <c r="CR34" i="91"/>
  <c r="CV34" i="91" s="1"/>
  <c r="DS34" i="91" s="1"/>
  <c r="EA34" i="91" s="1"/>
  <c r="DB34" i="91"/>
  <c r="DF34" i="91" s="1"/>
  <c r="DT34" i="91" s="1"/>
  <c r="EB34" i="91" s="1"/>
  <c r="DQ14" i="91"/>
  <c r="DY14" i="91" s="1"/>
  <c r="CL14" i="91"/>
  <c r="CP14" i="91" s="1"/>
  <c r="DR14" i="91" s="1"/>
  <c r="DZ14" i="91" s="1"/>
  <c r="DB14" i="91"/>
  <c r="DF14" i="91" s="1"/>
  <c r="DT14" i="91" s="1"/>
  <c r="EB14" i="91" s="1"/>
  <c r="CR14" i="91"/>
  <c r="CV14" i="91" s="1"/>
  <c r="DS14" i="91" s="1"/>
  <c r="EA14" i="91" s="1"/>
  <c r="CL15" i="91"/>
  <c r="CP15" i="91" s="1"/>
  <c r="DR15" i="91" s="1"/>
  <c r="DZ15" i="91" s="1"/>
  <c r="CR15" i="91"/>
  <c r="CV15" i="91" s="1"/>
  <c r="DS15" i="91" s="1"/>
  <c r="EA15" i="91" s="1"/>
  <c r="DQ15" i="91"/>
  <c r="DY15" i="91" s="1"/>
  <c r="DB15" i="91"/>
  <c r="DF15" i="91" s="1"/>
  <c r="DT15" i="91" s="1"/>
  <c r="EB15" i="91" s="1"/>
  <c r="DB42" i="91"/>
  <c r="DF42" i="91" s="1"/>
  <c r="DT42" i="91" s="1"/>
  <c r="EB42" i="91" s="1"/>
  <c r="DQ42" i="91"/>
  <c r="DY42" i="91" s="1"/>
  <c r="CL42" i="91"/>
  <c r="CP42" i="91" s="1"/>
  <c r="DR42" i="91" s="1"/>
  <c r="DZ42" i="91" s="1"/>
  <c r="CR42" i="91"/>
  <c r="CV42" i="91" s="1"/>
  <c r="DS42" i="91" s="1"/>
  <c r="EA42" i="91" s="1"/>
  <c r="DB41" i="91"/>
  <c r="DF41" i="91" s="1"/>
  <c r="DT41" i="91" s="1"/>
  <c r="EB41" i="91" s="1"/>
  <c r="DQ41" i="91"/>
  <c r="DY41" i="91" s="1"/>
  <c r="CL41" i="91"/>
  <c r="CP41" i="91" s="1"/>
  <c r="DR41" i="91" s="1"/>
  <c r="DZ41" i="91" s="1"/>
  <c r="CR41" i="91"/>
  <c r="CV41" i="91" s="1"/>
  <c r="DS41" i="91" s="1"/>
  <c r="EA41" i="91" s="1"/>
  <c r="DB17" i="91"/>
  <c r="DF17" i="91" s="1"/>
  <c r="DT17" i="91" s="1"/>
  <c r="EB17" i="91" s="1"/>
  <c r="DQ17" i="91"/>
  <c r="DY17" i="91" s="1"/>
  <c r="CR17" i="91"/>
  <c r="CV17" i="91" s="1"/>
  <c r="DS17" i="91" s="1"/>
  <c r="EA17" i="91" s="1"/>
  <c r="CP17" i="91"/>
  <c r="DR17" i="91" s="1"/>
  <c r="DZ17" i="91" s="1"/>
  <c r="CR38" i="91"/>
  <c r="CV38" i="91" s="1"/>
  <c r="DS38" i="91" s="1"/>
  <c r="EA38" i="91" s="1"/>
  <c r="DB38" i="91"/>
  <c r="DF38" i="91" s="1"/>
  <c r="DT38" i="91" s="1"/>
  <c r="EB38" i="91" s="1"/>
  <c r="DQ38" i="91"/>
  <c r="DY38" i="91" s="1"/>
  <c r="CL38" i="91"/>
  <c r="CP38" i="91" s="1"/>
  <c r="DR38" i="91" s="1"/>
  <c r="DZ38" i="91" s="1"/>
  <c r="CR16" i="91"/>
  <c r="CV16" i="91" s="1"/>
  <c r="DS16" i="91" s="1"/>
  <c r="EA16" i="91" s="1"/>
  <c r="DB16" i="91"/>
  <c r="DF16" i="91" s="1"/>
  <c r="DT16" i="91" s="1"/>
  <c r="EB16" i="91" s="1"/>
  <c r="DQ16" i="91"/>
  <c r="DY16" i="91" s="1"/>
  <c r="CL16" i="91"/>
  <c r="CP16" i="91" s="1"/>
  <c r="DR16" i="91" s="1"/>
  <c r="DZ16" i="91" s="1"/>
  <c r="CR32" i="91"/>
  <c r="CV32" i="91" s="1"/>
  <c r="DS32" i="91" s="1"/>
  <c r="EA32" i="91" s="1"/>
  <c r="DB32" i="91"/>
  <c r="DF32" i="91" s="1"/>
  <c r="DT32" i="91" s="1"/>
  <c r="EB32" i="91" s="1"/>
  <c r="DQ32" i="91"/>
  <c r="DY32" i="91" s="1"/>
  <c r="CL32" i="91"/>
  <c r="CP32" i="91" s="1"/>
  <c r="DR32" i="91" s="1"/>
  <c r="DZ32" i="91" s="1"/>
  <c r="CL23" i="91"/>
  <c r="CP23" i="91" s="1"/>
  <c r="DR23" i="91" s="1"/>
  <c r="DZ23" i="91" s="1"/>
  <c r="CR23" i="91"/>
  <c r="CV23" i="91" s="1"/>
  <c r="DS23" i="91" s="1"/>
  <c r="EA23" i="91" s="1"/>
  <c r="DQ23" i="91"/>
  <c r="DY23" i="91" s="1"/>
  <c r="DB23" i="91"/>
  <c r="DF23" i="91" s="1"/>
  <c r="DT23" i="91" s="1"/>
  <c r="EB23" i="91" s="1"/>
  <c r="DB29" i="91"/>
  <c r="DF29" i="91" s="1"/>
  <c r="DT29" i="91" s="1"/>
  <c r="EB29" i="91" s="1"/>
  <c r="DQ29" i="91"/>
  <c r="DY29" i="91" s="1"/>
  <c r="CL29" i="91"/>
  <c r="CP29" i="91" s="1"/>
  <c r="DR29" i="91" s="1"/>
  <c r="DZ29" i="91" s="1"/>
  <c r="CR29" i="91"/>
  <c r="CV29" i="91" s="1"/>
  <c r="DS29" i="91" s="1"/>
  <c r="EA29" i="91" s="1"/>
  <c r="DB25" i="91"/>
  <c r="DF25" i="91" s="1"/>
  <c r="DT25" i="91" s="1"/>
  <c r="EB25" i="91" s="1"/>
  <c r="DQ25" i="91"/>
  <c r="DY25" i="91" s="1"/>
  <c r="CR25" i="91"/>
  <c r="CV25" i="91" s="1"/>
  <c r="DS25" i="91" s="1"/>
  <c r="EA25" i="91" s="1"/>
  <c r="CL25" i="91"/>
  <c r="CP25" i="91" s="1"/>
  <c r="DR25" i="91" s="1"/>
  <c r="DZ25" i="91" s="1"/>
  <c r="DQ26" i="91"/>
  <c r="DY26" i="91" s="1"/>
  <c r="CL26" i="91"/>
  <c r="CP26" i="91" s="1"/>
  <c r="DR26" i="91" s="1"/>
  <c r="DZ26" i="91" s="1"/>
  <c r="CR26" i="91"/>
  <c r="CV26" i="91" s="1"/>
  <c r="DS26" i="91" s="1"/>
  <c r="EA26" i="91" s="1"/>
  <c r="DB26" i="91"/>
  <c r="DF26" i="91" s="1"/>
  <c r="DT26" i="91" s="1"/>
  <c r="EB26" i="91" s="1"/>
  <c r="DQ9" i="91"/>
  <c r="DY9" i="91" s="1"/>
  <c r="DB9" i="91"/>
  <c r="DF9" i="91" s="1"/>
  <c r="DT9" i="91" s="1"/>
  <c r="EB9" i="91" s="1"/>
  <c r="CP9" i="91"/>
  <c r="DR9" i="91" s="1"/>
  <c r="DZ9" i="91" s="1"/>
  <c r="CR9" i="91"/>
  <c r="CV9" i="91" s="1"/>
  <c r="DS9" i="91" s="1"/>
  <c r="EA9" i="91" s="1"/>
  <c r="CR10" i="91"/>
  <c r="CV10" i="91" s="1"/>
  <c r="DS10" i="91" s="1"/>
  <c r="EA10" i="91" s="1"/>
  <c r="DQ10" i="91"/>
  <c r="DY10" i="91" s="1"/>
  <c r="DB10" i="91"/>
  <c r="DF10" i="91" s="1"/>
  <c r="DT10" i="91" s="1"/>
  <c r="EB10" i="91" s="1"/>
  <c r="CL10" i="91"/>
  <c r="CP10" i="91" s="1"/>
  <c r="DR10" i="91" s="1"/>
  <c r="DZ10" i="91" s="1"/>
  <c r="DQ22" i="91"/>
  <c r="DY22" i="91" s="1"/>
  <c r="CP22" i="91"/>
  <c r="DR22" i="91" s="1"/>
  <c r="DZ22" i="91" s="1"/>
  <c r="DB22" i="91"/>
  <c r="DF22" i="91" s="1"/>
  <c r="DT22" i="91" s="1"/>
  <c r="EB22" i="91" s="1"/>
  <c r="CR22" i="91"/>
  <c r="CV22" i="91" s="1"/>
  <c r="DS22" i="91" s="1"/>
  <c r="EA22" i="91" s="1"/>
  <c r="DB43" i="91"/>
  <c r="DF43" i="91" s="1"/>
  <c r="DT43" i="91" s="1"/>
  <c r="EB43" i="91" s="1"/>
  <c r="DQ43" i="91"/>
  <c r="DY43" i="91" s="1"/>
  <c r="CR43" i="91"/>
  <c r="CV43" i="91" s="1"/>
  <c r="DS43" i="91" s="1"/>
  <c r="EA43" i="91" s="1"/>
  <c r="CL43" i="91"/>
  <c r="CP43" i="91" s="1"/>
  <c r="DR43" i="91" s="1"/>
  <c r="DZ43" i="91" s="1"/>
  <c r="CR20" i="91"/>
  <c r="CV20" i="91" s="1"/>
  <c r="DS20" i="91" s="1"/>
  <c r="EA20" i="91" s="1"/>
  <c r="DB20" i="91"/>
  <c r="DF20" i="91" s="1"/>
  <c r="DT20" i="91" s="1"/>
  <c r="EB20" i="91" s="1"/>
  <c r="DQ20" i="91"/>
  <c r="DY20" i="91" s="1"/>
  <c r="CL20" i="91"/>
  <c r="CP20" i="91" s="1"/>
  <c r="DR20" i="91" s="1"/>
  <c r="DZ20" i="91" s="1"/>
  <c r="DQ36" i="91"/>
  <c r="DY36" i="91" s="1"/>
  <c r="CL36" i="91"/>
  <c r="CP36" i="91" s="1"/>
  <c r="DR36" i="91" s="1"/>
  <c r="DZ36" i="91" s="1"/>
  <c r="DB36" i="91"/>
  <c r="DF36" i="91" s="1"/>
  <c r="DT36" i="91" s="1"/>
  <c r="EB36" i="91" s="1"/>
  <c r="CR36" i="91"/>
  <c r="CV36" i="91" s="1"/>
  <c r="DS36" i="91" s="1"/>
  <c r="EA36" i="91" s="1"/>
  <c r="DB45" i="91"/>
  <c r="DF45" i="91" s="1"/>
  <c r="DT45" i="91" s="1"/>
  <c r="EB45" i="91" s="1"/>
  <c r="DQ45" i="91"/>
  <c r="DY45" i="91" s="1"/>
  <c r="CR45" i="91"/>
  <c r="CV45" i="91" s="1"/>
  <c r="DS45" i="91" s="1"/>
  <c r="EA45" i="91" s="1"/>
  <c r="CL45" i="91"/>
  <c r="CP45" i="91" s="1"/>
  <c r="DR45" i="91" s="1"/>
  <c r="DZ45" i="91" s="1"/>
  <c r="DQ18" i="91"/>
  <c r="DY18" i="91" s="1"/>
  <c r="CL18" i="91"/>
  <c r="CP18" i="91" s="1"/>
  <c r="DR18" i="91" s="1"/>
  <c r="DZ18" i="91" s="1"/>
  <c r="CR18" i="91"/>
  <c r="CV18" i="91" s="1"/>
  <c r="DS18" i="91" s="1"/>
  <c r="EA18" i="91" s="1"/>
  <c r="DB18" i="91"/>
  <c r="DF18" i="91" s="1"/>
  <c r="DT18" i="91" s="1"/>
  <c r="EB18" i="91" s="1"/>
  <c r="DQ35" i="91"/>
  <c r="DY35" i="91" s="1"/>
  <c r="DB35" i="91"/>
  <c r="DF35" i="91" s="1"/>
  <c r="DT35" i="91" s="1"/>
  <c r="EB35" i="91" s="1"/>
  <c r="CP35" i="91"/>
  <c r="DR35" i="91" s="1"/>
  <c r="DZ35" i="91" s="1"/>
  <c r="CR35" i="91"/>
  <c r="CV35" i="91" s="1"/>
  <c r="DS35" i="91" s="1"/>
  <c r="EA35" i="91" s="1"/>
  <c r="CL31" i="91"/>
  <c r="CP31" i="91" s="1"/>
  <c r="DR31" i="91" s="1"/>
  <c r="DZ31" i="91" s="1"/>
  <c r="CR31" i="91"/>
  <c r="CV31" i="91" s="1"/>
  <c r="DS31" i="91" s="1"/>
  <c r="EA31" i="91" s="1"/>
  <c r="DQ31" i="91"/>
  <c r="DY31" i="91" s="1"/>
  <c r="DB31" i="91"/>
  <c r="DF31" i="91" s="1"/>
  <c r="DT31" i="91" s="1"/>
  <c r="EB31" i="91" s="1"/>
  <c r="CL19" i="91"/>
  <c r="CP19" i="91" s="1"/>
  <c r="DR19" i="91" s="1"/>
  <c r="DZ19" i="91" s="1"/>
  <c r="CR19" i="91"/>
  <c r="CV19" i="91" s="1"/>
  <c r="DS19" i="91" s="1"/>
  <c r="EA19" i="91" s="1"/>
  <c r="DQ19" i="91"/>
  <c r="DY19" i="91" s="1"/>
  <c r="DB19" i="91"/>
  <c r="DF19" i="91" s="1"/>
  <c r="DT19" i="91" s="1"/>
  <c r="EB19" i="91" s="1"/>
  <c r="DB21" i="91"/>
  <c r="DF21" i="91" s="1"/>
  <c r="DT21" i="91" s="1"/>
  <c r="EB21" i="91" s="1"/>
  <c r="DQ21" i="91"/>
  <c r="DY21" i="91" s="1"/>
  <c r="CR21" i="91"/>
  <c r="CV21" i="91" s="1"/>
  <c r="DS21" i="91" s="1"/>
  <c r="EA21" i="91" s="1"/>
  <c r="CL21" i="91"/>
  <c r="CP21" i="91" s="1"/>
  <c r="DR21" i="91" s="1"/>
  <c r="DZ21" i="91" s="1"/>
  <c r="CL27" i="91"/>
  <c r="CP27" i="91" s="1"/>
  <c r="DR27" i="91" s="1"/>
  <c r="DZ27" i="91" s="1"/>
  <c r="CR27" i="91"/>
  <c r="CV27" i="91" s="1"/>
  <c r="DS27" i="91" s="1"/>
  <c r="EA27" i="91" s="1"/>
  <c r="DQ27" i="91"/>
  <c r="DY27" i="91" s="1"/>
  <c r="DB27" i="91"/>
  <c r="DF27" i="91" s="1"/>
  <c r="DT27" i="91" s="1"/>
  <c r="EB27" i="91" s="1"/>
  <c r="CR8" i="91"/>
  <c r="CL8" i="91"/>
  <c r="CR24" i="91"/>
  <c r="CV24" i="91" s="1"/>
  <c r="DS24" i="91" s="1"/>
  <c r="EA24" i="91" s="1"/>
  <c r="DB24" i="91"/>
  <c r="DF24" i="91" s="1"/>
  <c r="DT24" i="91" s="1"/>
  <c r="EB24" i="91" s="1"/>
  <c r="DQ24" i="91"/>
  <c r="DY24" i="91" s="1"/>
  <c r="CL24" i="91"/>
  <c r="CP24" i="91" s="1"/>
  <c r="DR24" i="91" s="1"/>
  <c r="DZ24" i="91" s="1"/>
  <c r="CR40" i="91"/>
  <c r="CV40" i="91" s="1"/>
  <c r="DS40" i="91" s="1"/>
  <c r="EA40" i="91" s="1"/>
  <c r="DB40" i="91"/>
  <c r="DF40" i="91" s="1"/>
  <c r="DT40" i="91" s="1"/>
  <c r="EB40" i="91" s="1"/>
  <c r="DQ40" i="91"/>
  <c r="DY40" i="91" s="1"/>
  <c r="CL40" i="91"/>
  <c r="CP40" i="91" s="1"/>
  <c r="DR40" i="91" s="1"/>
  <c r="DZ40" i="91" s="1"/>
  <c r="DB13" i="91"/>
  <c r="DF13" i="91" s="1"/>
  <c r="DT13" i="91" s="1"/>
  <c r="EB13" i="91" s="1"/>
  <c r="DQ13" i="91"/>
  <c r="DY13" i="91" s="1"/>
  <c r="CR13" i="91"/>
  <c r="CV13" i="91" s="1"/>
  <c r="DS13" i="91" s="1"/>
  <c r="EA13" i="91" s="1"/>
  <c r="CL13" i="91"/>
  <c r="CP13" i="91" s="1"/>
  <c r="DR13" i="91" s="1"/>
  <c r="DZ13" i="91" s="1"/>
  <c r="CR39" i="91"/>
  <c r="CV39" i="91" s="1"/>
  <c r="DS39" i="91" s="1"/>
  <c r="EA39" i="91" s="1"/>
  <c r="CL39" i="91"/>
  <c r="CP39" i="91" s="1"/>
  <c r="DR39" i="91" s="1"/>
  <c r="DZ39" i="91" s="1"/>
  <c r="DQ39" i="91"/>
  <c r="DY39" i="91" s="1"/>
  <c r="DB39" i="91"/>
  <c r="DF39" i="91" s="1"/>
  <c r="DT39" i="91" s="1"/>
  <c r="EB39" i="91" s="1"/>
  <c r="DQ46" i="91"/>
  <c r="DY46" i="91" s="1"/>
  <c r="CP46" i="91"/>
  <c r="DR46" i="91" s="1"/>
  <c r="DZ46" i="91" s="1"/>
  <c r="CR46" i="91"/>
  <c r="CV46" i="91" s="1"/>
  <c r="DS46" i="91" s="1"/>
  <c r="EA46" i="91" s="1"/>
  <c r="DB46" i="91"/>
  <c r="DF46" i="91" s="1"/>
  <c r="DT46" i="91" s="1"/>
  <c r="EB46" i="91" s="1"/>
  <c r="CL37" i="91"/>
  <c r="CP37" i="91" s="1"/>
  <c r="DR37" i="91" s="1"/>
  <c r="DZ37" i="91" s="1"/>
  <c r="CR37" i="91"/>
  <c r="CV37" i="91" s="1"/>
  <c r="DS37" i="91" s="1"/>
  <c r="EA37" i="91" s="1"/>
  <c r="DQ37" i="91"/>
  <c r="DY37" i="91" s="1"/>
  <c r="DB37" i="91"/>
  <c r="DF37" i="91" s="1"/>
  <c r="DT37" i="91" s="1"/>
  <c r="EB37" i="91" s="1"/>
  <c r="DQ30" i="91"/>
  <c r="DY30" i="91" s="1"/>
  <c r="CL30" i="91"/>
  <c r="CP30" i="91" s="1"/>
  <c r="DR30" i="91" s="1"/>
  <c r="DZ30" i="91" s="1"/>
  <c r="DB30" i="91"/>
  <c r="DF30" i="91" s="1"/>
  <c r="DT30" i="91" s="1"/>
  <c r="EB30" i="91" s="1"/>
  <c r="CR30" i="91"/>
  <c r="CV30" i="91" s="1"/>
  <c r="DS30" i="91" s="1"/>
  <c r="EA30" i="91" s="1"/>
  <c r="DB11" i="91"/>
  <c r="DF11" i="91" s="1"/>
  <c r="DT11" i="91" s="1"/>
  <c r="EB11" i="91" s="1"/>
  <c r="DQ11" i="91"/>
  <c r="DY11" i="91" s="1"/>
  <c r="CL11" i="91"/>
  <c r="CP11" i="91" s="1"/>
  <c r="DR11" i="91" s="1"/>
  <c r="DZ11" i="91" s="1"/>
  <c r="CR11" i="91"/>
  <c r="CV11" i="91" s="1"/>
  <c r="DS11" i="91" s="1"/>
  <c r="EA11" i="91" s="1"/>
  <c r="DB33" i="91"/>
  <c r="DF33" i="91" s="1"/>
  <c r="DT33" i="91" s="1"/>
  <c r="EB33" i="91" s="1"/>
  <c r="DQ33" i="91"/>
  <c r="DY33" i="91" s="1"/>
  <c r="CR33" i="91"/>
  <c r="CV33" i="91" s="1"/>
  <c r="DS33" i="91" s="1"/>
  <c r="EA33" i="91" s="1"/>
  <c r="CL33" i="91"/>
  <c r="CP33" i="91" s="1"/>
  <c r="DR33" i="91" s="1"/>
  <c r="DZ33" i="91" s="1"/>
  <c r="CR12" i="91"/>
  <c r="CV12" i="91" s="1"/>
  <c r="DS12" i="91" s="1"/>
  <c r="EA12" i="91" s="1"/>
  <c r="DB12" i="91"/>
  <c r="DF12" i="91" s="1"/>
  <c r="DT12" i="91" s="1"/>
  <c r="EB12" i="91" s="1"/>
  <c r="CP12" i="91"/>
  <c r="DR12" i="91" s="1"/>
  <c r="DZ12" i="91" s="1"/>
  <c r="DQ12" i="91"/>
  <c r="DY12" i="91" s="1"/>
  <c r="CR28" i="91"/>
  <c r="CV28" i="91" s="1"/>
  <c r="DS28" i="91" s="1"/>
  <c r="EA28" i="91" s="1"/>
  <c r="DB28" i="91"/>
  <c r="DF28" i="91" s="1"/>
  <c r="DT28" i="91" s="1"/>
  <c r="EB28" i="91" s="1"/>
  <c r="CL28" i="91"/>
  <c r="CP28" i="91" s="1"/>
  <c r="DR28" i="91" s="1"/>
  <c r="DZ28" i="91" s="1"/>
  <c r="DQ28" i="91"/>
  <c r="DY28" i="91" s="1"/>
  <c r="DB44" i="91"/>
  <c r="DF44" i="91" s="1"/>
  <c r="DT44" i="91" s="1"/>
  <c r="EB44" i="91" s="1"/>
  <c r="DQ44" i="91"/>
  <c r="DY44" i="91" s="1"/>
  <c r="CR44" i="91"/>
  <c r="CV44" i="91" s="1"/>
  <c r="DS44" i="91" s="1"/>
  <c r="EA44" i="91" s="1"/>
  <c r="CP44" i="91"/>
  <c r="DR44" i="91" s="1"/>
  <c r="DZ44" i="91" s="1"/>
</calcChain>
</file>

<file path=xl/comments1.xml><?xml version="1.0" encoding="utf-8"?>
<comments xmlns="http://schemas.openxmlformats.org/spreadsheetml/2006/main">
  <authors>
    <author>鹿児島県</author>
  </authors>
  <commentList>
    <comment ref="AU46" authorId="0" shapeId="0">
      <text>
        <r>
          <rPr>
            <b/>
            <sz val="9"/>
            <color indexed="81"/>
            <rFont val="ＭＳ Ｐゴシック"/>
            <family val="3"/>
            <charset val="128"/>
          </rPr>
          <t xml:space="preserve">
 　この部分は取引表で別途計算した値を引用しています。</t>
        </r>
      </text>
    </comment>
  </commentList>
</comments>
</file>

<file path=xl/sharedStrings.xml><?xml version="1.0" encoding="utf-8"?>
<sst xmlns="http://schemas.openxmlformats.org/spreadsheetml/2006/main" count="2446" uniqueCount="474">
  <si>
    <t>農業</t>
  </si>
  <si>
    <t>鉱業</t>
  </si>
  <si>
    <t>建設</t>
  </si>
  <si>
    <t>商業</t>
  </si>
  <si>
    <t>金融・保険</t>
  </si>
  <si>
    <t>不動産</t>
  </si>
  <si>
    <t>公務</t>
  </si>
  <si>
    <t>分類不明</t>
  </si>
  <si>
    <t>消費パターン</t>
    <rPh sb="0" eb="2">
      <t>ショウヒ</t>
    </rPh>
    <phoneticPr fontId="3"/>
  </si>
  <si>
    <t>その他の製造工業製品</t>
  </si>
  <si>
    <t>事務用品</t>
  </si>
  <si>
    <t>計</t>
    <rPh sb="0" eb="1">
      <t>ケイ</t>
    </rPh>
    <phoneticPr fontId="3"/>
  </si>
  <si>
    <t>消費転換率</t>
    <rPh sb="0" eb="2">
      <t>ショウヒ</t>
    </rPh>
    <rPh sb="2" eb="4">
      <t>テンカン</t>
    </rPh>
    <rPh sb="4" eb="5">
      <t>リツ</t>
    </rPh>
    <phoneticPr fontId="3"/>
  </si>
  <si>
    <t>県産品需要額</t>
    <rPh sb="0" eb="3">
      <t>ケンサンピン</t>
    </rPh>
    <rPh sb="3" eb="6">
      <t>ジュヨウガク</t>
    </rPh>
    <phoneticPr fontId="3"/>
  </si>
  <si>
    <t>生産誘発額</t>
    <rPh sb="0" eb="2">
      <t>セイサン</t>
    </rPh>
    <rPh sb="2" eb="5">
      <t>ユウハツガク</t>
    </rPh>
    <phoneticPr fontId="3"/>
  </si>
  <si>
    <t>繊維製品</t>
  </si>
  <si>
    <t>パルプ・紙・木製品</t>
  </si>
  <si>
    <t>化学製品</t>
  </si>
  <si>
    <t>石油・石炭製品</t>
  </si>
  <si>
    <t>窯業・土石製品</t>
  </si>
  <si>
    <t>鉄鋼</t>
  </si>
  <si>
    <t>非鉄金属</t>
  </si>
  <si>
    <t>金属製品</t>
  </si>
  <si>
    <t>電気機械</t>
  </si>
  <si>
    <t>輸送機械</t>
  </si>
  <si>
    <t>電力・ガス・熱供給</t>
  </si>
  <si>
    <t>教育・研究</t>
  </si>
  <si>
    <t>対事業所サービス</t>
  </si>
  <si>
    <t>対個人サービス</t>
  </si>
  <si>
    <t>総　合</t>
    <rPh sb="0" eb="1">
      <t>フサ</t>
    </rPh>
    <rPh sb="2" eb="3">
      <t>ゴウ</t>
    </rPh>
    <phoneticPr fontId="3"/>
  </si>
  <si>
    <t>単位：万円</t>
    <rPh sb="0" eb="2">
      <t>タンイ</t>
    </rPh>
    <rPh sb="3" eb="5">
      <t>マンエン</t>
    </rPh>
    <phoneticPr fontId="3"/>
  </si>
  <si>
    <t>01</t>
  </si>
  <si>
    <t>02</t>
  </si>
  <si>
    <t>03</t>
  </si>
  <si>
    <t>06</t>
  </si>
  <si>
    <t>　［生産誘発額］</t>
    <phoneticPr fontId="3"/>
  </si>
  <si>
    <t>a</t>
    <phoneticPr fontId="3"/>
  </si>
  <si>
    <t>b</t>
    <phoneticPr fontId="3"/>
  </si>
  <si>
    <t>自　給　率</t>
    <rPh sb="0" eb="1">
      <t>ジ</t>
    </rPh>
    <rPh sb="2" eb="3">
      <t>キュウ</t>
    </rPh>
    <rPh sb="4" eb="5">
      <t>リツ</t>
    </rPh>
    <phoneticPr fontId="3"/>
  </si>
  <si>
    <t>移輸入誘発額</t>
  </si>
  <si>
    <t>県産品需要額</t>
    <phoneticPr fontId="3"/>
  </si>
  <si>
    <t>逆行列係数</t>
    <rPh sb="0" eb="3">
      <t>ギャクギョウレツ</t>
    </rPh>
    <rPh sb="3" eb="5">
      <t>ケイスウ</t>
    </rPh>
    <phoneticPr fontId="3"/>
  </si>
  <si>
    <t>粗付加価値誘発額</t>
    <rPh sb="0" eb="5">
      <t>ソフカカチ</t>
    </rPh>
    <rPh sb="5" eb="8">
      <t>ユウハツガク</t>
    </rPh>
    <phoneticPr fontId="3"/>
  </si>
  <si>
    <t>雇用者所得誘発額</t>
    <rPh sb="0" eb="3">
      <t>コヨウシャ</t>
    </rPh>
    <rPh sb="3" eb="5">
      <t>ショトク</t>
    </rPh>
    <rPh sb="5" eb="8">
      <t>ユウハツガク</t>
    </rPh>
    <phoneticPr fontId="3"/>
  </si>
  <si>
    <t>雇用者所得誘発額が対象</t>
    <rPh sb="9" eb="11">
      <t>タイショウ</t>
    </rPh>
    <phoneticPr fontId="3"/>
  </si>
  <si>
    <t>消費支出誘発額</t>
    <rPh sb="0" eb="2">
      <t>ショウヒ</t>
    </rPh>
    <rPh sb="2" eb="4">
      <t>シシュツ</t>
    </rPh>
    <rPh sb="4" eb="6">
      <t>ユウハツ</t>
    </rPh>
    <rPh sb="6" eb="7">
      <t>ガク</t>
    </rPh>
    <phoneticPr fontId="3"/>
  </si>
  <si>
    <t>移輸入誘発額</t>
    <rPh sb="0" eb="1">
      <t>イ</t>
    </rPh>
    <rPh sb="1" eb="3">
      <t>ユニュウ</t>
    </rPh>
    <rPh sb="3" eb="5">
      <t>ユウハツ</t>
    </rPh>
    <rPh sb="5" eb="6">
      <t>ガク</t>
    </rPh>
    <phoneticPr fontId="3"/>
  </si>
  <si>
    <t>生産誘発額
（第２次間接効果）</t>
    <rPh sb="0" eb="2">
      <t>セイサン</t>
    </rPh>
    <rPh sb="2" eb="5">
      <t>ユウハツガク</t>
    </rPh>
    <rPh sb="7" eb="8">
      <t>ダイ</t>
    </rPh>
    <rPh sb="9" eb="10">
      <t>ジ</t>
    </rPh>
    <rPh sb="10" eb="12">
      <t>カンセツ</t>
    </rPh>
    <rPh sb="12" eb="14">
      <t>コウカ</t>
    </rPh>
    <phoneticPr fontId="3"/>
  </si>
  <si>
    <t>粗付加価値率
雇用者所得率</t>
    <rPh sb="0" eb="1">
      <t>ホボ</t>
    </rPh>
    <rPh sb="1" eb="3">
      <t>フカ</t>
    </rPh>
    <rPh sb="3" eb="5">
      <t>カチ</t>
    </rPh>
    <rPh sb="5" eb="6">
      <t>リツ</t>
    </rPh>
    <rPh sb="7" eb="10">
      <t>コヨウシャ</t>
    </rPh>
    <rPh sb="10" eb="13">
      <t>ショトクリツ</t>
    </rPh>
    <phoneticPr fontId="3"/>
  </si>
  <si>
    <t>ステップ１</t>
    <phoneticPr fontId="3"/>
  </si>
  <si>
    <t>ステップ２</t>
    <phoneticPr fontId="3"/>
  </si>
  <si>
    <t>×</t>
  </si>
  <si>
    <t>＝</t>
    <phoneticPr fontId="3"/>
  </si>
  <si>
    <t>×</t>
    <phoneticPr fontId="3"/>
  </si>
  <si>
    <t>生産誘発額の測定</t>
    <rPh sb="0" eb="2">
      <t>セイサン</t>
    </rPh>
    <rPh sb="2" eb="5">
      <t>ユウハツガク</t>
    </rPh>
    <rPh sb="6" eb="8">
      <t>ソクテイ</t>
    </rPh>
    <phoneticPr fontId="3"/>
  </si>
  <si>
    <t>直接・第１次間接効果</t>
    <rPh sb="0" eb="2">
      <t>チョクセツ</t>
    </rPh>
    <rPh sb="3" eb="4">
      <t>ダイ</t>
    </rPh>
    <rPh sb="5" eb="6">
      <t>ジ</t>
    </rPh>
    <rPh sb="6" eb="8">
      <t>カンセツ</t>
    </rPh>
    <rPh sb="8" eb="10">
      <t>コウカ</t>
    </rPh>
    <phoneticPr fontId="3"/>
  </si>
  <si>
    <t>第２次間接効果</t>
    <rPh sb="0" eb="1">
      <t>ダイ</t>
    </rPh>
    <rPh sb="2" eb="3">
      <t>ジ</t>
    </rPh>
    <rPh sb="3" eb="5">
      <t>カンセツ</t>
    </rPh>
    <rPh sb="5" eb="7">
      <t>コウカ</t>
    </rPh>
    <phoneticPr fontId="3"/>
  </si>
  <si>
    <t>総合効果</t>
    <rPh sb="0" eb="2">
      <t>ソウゴウ</t>
    </rPh>
    <rPh sb="2" eb="4">
      <t>コウカ</t>
    </rPh>
    <phoneticPr fontId="3"/>
  </si>
  <si>
    <t>２次間接</t>
    <rPh sb="2" eb="4">
      <t>カンセツ</t>
    </rPh>
    <phoneticPr fontId="3"/>
  </si>
  <si>
    <t>直接・１次間接</t>
    <rPh sb="0" eb="2">
      <t>チョクセツ</t>
    </rPh>
    <rPh sb="5" eb="7">
      <t>カンセツ</t>
    </rPh>
    <phoneticPr fontId="3"/>
  </si>
  <si>
    <t>就業係数</t>
    <rPh sb="0" eb="2">
      <t>シュウギョウ</t>
    </rPh>
    <rPh sb="2" eb="4">
      <t>ケイスウ</t>
    </rPh>
    <phoneticPr fontId="3"/>
  </si>
  <si>
    <t>就業者誘発数</t>
    <rPh sb="0" eb="2">
      <t>シュウギョウ</t>
    </rPh>
    <rPh sb="2" eb="3">
      <t>シャ</t>
    </rPh>
    <rPh sb="3" eb="5">
      <t>ユウハツ</t>
    </rPh>
    <rPh sb="5" eb="6">
      <t>スウ</t>
    </rPh>
    <phoneticPr fontId="3"/>
  </si>
  <si>
    <t>ステップ３</t>
    <phoneticPr fontId="3"/>
  </si>
  <si>
    <t>県内需要増加額</t>
    <rPh sb="0" eb="2">
      <t>ケンナイ</t>
    </rPh>
    <rPh sb="2" eb="4">
      <t>ジュヨウ</t>
    </rPh>
    <rPh sb="4" eb="6">
      <t>ゾウカ</t>
    </rPh>
    <rPh sb="6" eb="7">
      <t>ガク</t>
    </rPh>
    <phoneticPr fontId="3"/>
  </si>
  <si>
    <t>自給率が５％上昇した場合の逆行列係数</t>
    <rPh sb="0" eb="3">
      <t>ジキュウリツ</t>
    </rPh>
    <rPh sb="6" eb="8">
      <t>ジョウショウ</t>
    </rPh>
    <rPh sb="10" eb="12">
      <t>バアイ</t>
    </rPh>
    <rPh sb="13" eb="16">
      <t>ギャクギョウレツ</t>
    </rPh>
    <rPh sb="16" eb="18">
      <t>ケイスウ</t>
    </rPh>
    <phoneticPr fontId="3"/>
  </si>
  <si>
    <t>農業,漁業,飲食料品の自給率を＋５％に設定</t>
    <rPh sb="0" eb="2">
      <t>ノウギョウ</t>
    </rPh>
    <rPh sb="3" eb="5">
      <t>ギョギョウ</t>
    </rPh>
    <rPh sb="6" eb="10">
      <t>インショクリョウヒン</t>
    </rPh>
    <phoneticPr fontId="3"/>
  </si>
  <si>
    <t>現在の移輸入額から自給率が上昇した場合の移輸入額を引くことでわかる県内需要増加額</t>
    <rPh sb="0" eb="2">
      <t>ゲンザイ</t>
    </rPh>
    <rPh sb="3" eb="4">
      <t>イ</t>
    </rPh>
    <rPh sb="4" eb="7">
      <t>ユニュウガク</t>
    </rPh>
    <rPh sb="9" eb="12">
      <t>ジキュウリツ</t>
    </rPh>
    <rPh sb="13" eb="15">
      <t>ジョウショウ</t>
    </rPh>
    <rPh sb="17" eb="19">
      <t>バアイ</t>
    </rPh>
    <rPh sb="20" eb="21">
      <t>イ</t>
    </rPh>
    <rPh sb="21" eb="24">
      <t>ユニュウガク</t>
    </rPh>
    <rPh sb="25" eb="26">
      <t>ヒ</t>
    </rPh>
    <rPh sb="33" eb="35">
      <t>ケンナイ</t>
    </rPh>
    <rPh sb="35" eb="37">
      <t>ジュヨウ</t>
    </rPh>
    <rPh sb="37" eb="39">
      <t>ゾウカ</t>
    </rPh>
    <rPh sb="39" eb="40">
      <t>ガク</t>
    </rPh>
    <phoneticPr fontId="3"/>
  </si>
  <si>
    <t>モデル分析:自給率の上昇に伴う消費支出の波及効果</t>
    <rPh sb="3" eb="5">
      <t>ブンセキ</t>
    </rPh>
    <rPh sb="6" eb="9">
      <t>ジキュウリツ</t>
    </rPh>
    <rPh sb="10" eb="12">
      <t>ジョウショウ</t>
    </rPh>
    <rPh sb="13" eb="14">
      <t>トモナ</t>
    </rPh>
    <rPh sb="15" eb="17">
      <t>ショウヒ</t>
    </rPh>
    <rPh sb="17" eb="19">
      <t>シシュツ</t>
    </rPh>
    <rPh sb="20" eb="22">
      <t>ハキュウ</t>
    </rPh>
    <rPh sb="22" eb="24">
      <t>コウカ</t>
    </rPh>
    <phoneticPr fontId="3"/>
  </si>
  <si>
    <t>県内で自給率の上昇による消費支出が県経済に与える影響（波及効果）の測定</t>
    <rPh sb="0" eb="2">
      <t>ケンナイ</t>
    </rPh>
    <rPh sb="3" eb="6">
      <t>ジキュウリツ</t>
    </rPh>
    <rPh sb="7" eb="9">
      <t>ジョウショウ</t>
    </rPh>
    <rPh sb="12" eb="14">
      <t>ショウヒ</t>
    </rPh>
    <rPh sb="14" eb="16">
      <t>シシュツ</t>
    </rPh>
    <rPh sb="17" eb="18">
      <t>ケン</t>
    </rPh>
    <rPh sb="18" eb="20">
      <t>ケイザイ</t>
    </rPh>
    <rPh sb="21" eb="22">
      <t>アタ</t>
    </rPh>
    <rPh sb="24" eb="26">
      <t>エイキョウ</t>
    </rPh>
    <rPh sb="27" eb="29">
      <t>ハキュウ</t>
    </rPh>
    <rPh sb="29" eb="31">
      <t>コウカ</t>
    </rPh>
    <rPh sb="33" eb="35">
      <t>ソクテイ</t>
    </rPh>
    <phoneticPr fontId="3"/>
  </si>
  <si>
    <t>＝</t>
  </si>
  <si>
    <t>波及効果測定に使う道具（係数等）</t>
    <rPh sb="0" eb="4">
      <t>ハキュウコウカ</t>
    </rPh>
    <rPh sb="4" eb="6">
      <t>ソクテイ</t>
    </rPh>
    <rPh sb="7" eb="8">
      <t>ツカ</t>
    </rPh>
    <rPh sb="9" eb="11">
      <t>ドウグ</t>
    </rPh>
    <rPh sb="12" eb="14">
      <t>ケイスウ</t>
    </rPh>
    <rPh sb="14" eb="15">
      <t>トウ</t>
    </rPh>
    <phoneticPr fontId="3"/>
  </si>
  <si>
    <t>粗付加
価値率</t>
    <rPh sb="0" eb="1">
      <t>ホボ</t>
    </rPh>
    <rPh sb="1" eb="3">
      <t>フカ</t>
    </rPh>
    <rPh sb="4" eb="6">
      <t>カチ</t>
    </rPh>
    <rPh sb="6" eb="7">
      <t>リツ</t>
    </rPh>
    <phoneticPr fontId="3"/>
  </si>
  <si>
    <t>雇用者
所得率</t>
    <rPh sb="0" eb="3">
      <t>コヨウシャ</t>
    </rPh>
    <rPh sb="4" eb="7">
      <t>ショトクリツ</t>
    </rPh>
    <phoneticPr fontId="3"/>
  </si>
  <si>
    <t>消費
パターン</t>
    <rPh sb="0" eb="2">
      <t>ショウヒ</t>
    </rPh>
    <phoneticPr fontId="3"/>
  </si>
  <si>
    <t>県産品需要額の算出</t>
    <rPh sb="0" eb="3">
      <t>ケンサンヒン</t>
    </rPh>
    <rPh sb="3" eb="6">
      <t>ジュヨウガク</t>
    </rPh>
    <rPh sb="7" eb="9">
      <t>サンシュツ</t>
    </rPh>
    <phoneticPr fontId="3"/>
  </si>
  <si>
    <t>粗付加価値誘発額の測定</t>
    <rPh sb="0" eb="1">
      <t>ソ</t>
    </rPh>
    <rPh sb="1" eb="3">
      <t>フカ</t>
    </rPh>
    <rPh sb="3" eb="5">
      <t>カチ</t>
    </rPh>
    <rPh sb="5" eb="8">
      <t>ユウハツガク</t>
    </rPh>
    <rPh sb="9" eb="11">
      <t>ソクテイ</t>
    </rPh>
    <phoneticPr fontId="3"/>
  </si>
  <si>
    <t>雇用者所得誘発額の測定</t>
    <rPh sb="0" eb="3">
      <t>コヨウシャ</t>
    </rPh>
    <rPh sb="3" eb="5">
      <t>ショトク</t>
    </rPh>
    <rPh sb="5" eb="8">
      <t>ユウハツガク</t>
    </rPh>
    <rPh sb="9" eb="11">
      <t>ソクテイ</t>
    </rPh>
    <phoneticPr fontId="3"/>
  </si>
  <si>
    <t>就業者誘発額の測定</t>
    <rPh sb="0" eb="3">
      <t>シュウギョウシャ</t>
    </rPh>
    <rPh sb="3" eb="6">
      <t>ユウハツガク</t>
    </rPh>
    <rPh sb="7" eb="9">
      <t>ソクテイ</t>
    </rPh>
    <phoneticPr fontId="3"/>
  </si>
  <si>
    <t>消費支出誘発額の測定</t>
    <rPh sb="0" eb="2">
      <t>ショウヒ</t>
    </rPh>
    <rPh sb="2" eb="4">
      <t>シシュツ</t>
    </rPh>
    <rPh sb="4" eb="7">
      <t>ユウハツガク</t>
    </rPh>
    <rPh sb="8" eb="10">
      <t>ソクテイ</t>
    </rPh>
    <phoneticPr fontId="3"/>
  </si>
  <si>
    <t>県内需要増加額の測定</t>
    <rPh sb="0" eb="2">
      <t>ケンナイ</t>
    </rPh>
    <rPh sb="2" eb="4">
      <t>ジュヨウ</t>
    </rPh>
    <rPh sb="4" eb="7">
      <t>ゾウカガク</t>
    </rPh>
    <rPh sb="8" eb="10">
      <t>ソクテイ</t>
    </rPh>
    <phoneticPr fontId="3"/>
  </si>
  <si>
    <t>県産品需要額の測定</t>
    <rPh sb="0" eb="2">
      <t>ケンサン</t>
    </rPh>
    <rPh sb="2" eb="3">
      <t>ピン</t>
    </rPh>
    <rPh sb="3" eb="6">
      <t>ジュヨウガク</t>
    </rPh>
    <rPh sb="7" eb="9">
      <t>ソクテイ</t>
    </rPh>
    <phoneticPr fontId="3"/>
  </si>
  <si>
    <t>県内需要
増加額</t>
    <rPh sb="0" eb="2">
      <t>ケンナイ</t>
    </rPh>
    <rPh sb="2" eb="4">
      <t>ジュヨウ</t>
    </rPh>
    <phoneticPr fontId="3"/>
  </si>
  <si>
    <t>県産品
需要額</t>
    <rPh sb="0" eb="3">
      <t>ケンサンヒン</t>
    </rPh>
    <phoneticPr fontId="3"/>
  </si>
  <si>
    <t>逆行列係数表</t>
    <phoneticPr fontId="3"/>
  </si>
  <si>
    <t>生産
誘発額</t>
    <rPh sb="0" eb="2">
      <t>セイサン</t>
    </rPh>
    <phoneticPr fontId="3"/>
  </si>
  <si>
    <t>粗付加価値誘発額</t>
    <rPh sb="0" eb="1">
      <t>ソ</t>
    </rPh>
    <rPh sb="1" eb="3">
      <t>フカ</t>
    </rPh>
    <rPh sb="3" eb="5">
      <t>カチ</t>
    </rPh>
    <rPh sb="5" eb="8">
      <t>ユウハツガク</t>
    </rPh>
    <phoneticPr fontId="3"/>
  </si>
  <si>
    <t>就業者
係数</t>
    <rPh sb="0" eb="3">
      <t>シュウギョウシャ</t>
    </rPh>
    <rPh sb="4" eb="6">
      <t>ケイスウ</t>
    </rPh>
    <phoneticPr fontId="3"/>
  </si>
  <si>
    <t>消費支出
誘発額</t>
    <rPh sb="0" eb="2">
      <t>ショウヒ</t>
    </rPh>
    <rPh sb="2" eb="4">
      <t>シシュツ</t>
    </rPh>
    <phoneticPr fontId="3"/>
  </si>
  <si>
    <t xml:space="preserve"> 消費
パターン</t>
    <rPh sb="1" eb="3">
      <t>ショウヒ</t>
    </rPh>
    <phoneticPr fontId="3"/>
  </si>
  <si>
    <t>県産品
需要額</t>
    <rPh sb="0" eb="2">
      <t>ケンサン</t>
    </rPh>
    <rPh sb="2" eb="3">
      <t>ピン</t>
    </rPh>
    <phoneticPr fontId="3"/>
  </si>
  <si>
    <t>生産
誘発額</t>
    <rPh sb="0" eb="2">
      <t>セイサン</t>
    </rPh>
    <rPh sb="3" eb="6">
      <t>ユウハツガク</t>
    </rPh>
    <phoneticPr fontId="3"/>
  </si>
  <si>
    <t>粗付加価値誘発額</t>
    <rPh sb="0" eb="1">
      <t>ソ</t>
    </rPh>
    <rPh sb="1" eb="3">
      <t>フカ</t>
    </rPh>
    <rPh sb="3" eb="5">
      <t>カチ</t>
    </rPh>
    <phoneticPr fontId="3"/>
  </si>
  <si>
    <t>雇用者所得
誘発額</t>
    <rPh sb="0" eb="3">
      <t>コヨウシャ</t>
    </rPh>
    <rPh sb="3" eb="5">
      <t>ショトク</t>
    </rPh>
    <phoneticPr fontId="3"/>
  </si>
  <si>
    <t>人/万円</t>
    <rPh sb="0" eb="1">
      <t>ニン</t>
    </rPh>
    <rPh sb="2" eb="4">
      <t>マンエン</t>
    </rPh>
    <phoneticPr fontId="3"/>
  </si>
  <si>
    <t>直接・第１次間接効果雇用者所得誘発額</t>
    <rPh sb="0" eb="2">
      <t>チョクセツ</t>
    </rPh>
    <rPh sb="3" eb="4">
      <t>ダイ</t>
    </rPh>
    <rPh sb="5" eb="6">
      <t>ジ</t>
    </rPh>
    <rPh sb="6" eb="8">
      <t>カンセツ</t>
    </rPh>
    <rPh sb="8" eb="10">
      <t>コウカ</t>
    </rPh>
    <rPh sb="10" eb="13">
      <t>コヨウシャ</t>
    </rPh>
    <rPh sb="13" eb="15">
      <t>ショトク</t>
    </rPh>
    <rPh sb="15" eb="18">
      <t>ユウハツガク</t>
    </rPh>
    <phoneticPr fontId="3"/>
  </si>
  <si>
    <t>f</t>
    <phoneticPr fontId="3"/>
  </si>
  <si>
    <t>A</t>
    <phoneticPr fontId="3"/>
  </si>
  <si>
    <t>B</t>
    <phoneticPr fontId="3"/>
  </si>
  <si>
    <t>C</t>
    <phoneticPr fontId="3"/>
  </si>
  <si>
    <t>D</t>
    <phoneticPr fontId="3"/>
  </si>
  <si>
    <t>E</t>
    <phoneticPr fontId="3"/>
  </si>
  <si>
    <t>H</t>
    <phoneticPr fontId="3"/>
  </si>
  <si>
    <t>a</t>
    <phoneticPr fontId="3"/>
  </si>
  <si>
    <t>B'</t>
    <phoneticPr fontId="3"/>
  </si>
  <si>
    <t>c=a*B'</t>
    <phoneticPr fontId="3"/>
  </si>
  <si>
    <t>c</t>
    <phoneticPr fontId="3"/>
  </si>
  <si>
    <t>d=A*c</t>
    <phoneticPr fontId="3"/>
  </si>
  <si>
    <t>ｄ</t>
    <phoneticPr fontId="3"/>
  </si>
  <si>
    <t>Ｃ</t>
    <phoneticPr fontId="3"/>
  </si>
  <si>
    <t>e=d*C</t>
    <phoneticPr fontId="3"/>
  </si>
  <si>
    <t>d</t>
    <phoneticPr fontId="3"/>
  </si>
  <si>
    <t>f=d*D</t>
    <phoneticPr fontId="3"/>
  </si>
  <si>
    <t>g=d*E</t>
    <phoneticPr fontId="3"/>
  </si>
  <si>
    <t>h</t>
    <phoneticPr fontId="3"/>
  </si>
  <si>
    <t>i=hをHで分割</t>
    <rPh sb="6" eb="8">
      <t>ブンカツ</t>
    </rPh>
    <phoneticPr fontId="3"/>
  </si>
  <si>
    <t>ｉ</t>
    <phoneticPr fontId="3"/>
  </si>
  <si>
    <t>Ｂ</t>
    <phoneticPr fontId="3"/>
  </si>
  <si>
    <t>ｊ=ｉ*B</t>
    <phoneticPr fontId="3"/>
  </si>
  <si>
    <t>Ａ</t>
    <phoneticPr fontId="3"/>
  </si>
  <si>
    <t>ｊ</t>
    <phoneticPr fontId="3"/>
  </si>
  <si>
    <t>k=A*ｊ</t>
    <phoneticPr fontId="3"/>
  </si>
  <si>
    <t>k</t>
    <phoneticPr fontId="3"/>
  </si>
  <si>
    <t>Ｃ</t>
    <phoneticPr fontId="3"/>
  </si>
  <si>
    <t>l=k*Ｃ</t>
    <phoneticPr fontId="3"/>
  </si>
  <si>
    <t>Ｄ</t>
    <phoneticPr fontId="3"/>
  </si>
  <si>
    <t>m=k*D</t>
    <phoneticPr fontId="3"/>
  </si>
  <si>
    <t>E</t>
    <phoneticPr fontId="3"/>
  </si>
  <si>
    <t>n=k*E</t>
    <phoneticPr fontId="3"/>
  </si>
  <si>
    <t>×</t>
    <phoneticPr fontId="3"/>
  </si>
  <si>
    <t>＝</t>
    <phoneticPr fontId="3"/>
  </si>
  <si>
    <t>G</t>
    <phoneticPr fontId="3"/>
  </si>
  <si>
    <t>×</t>
    <phoneticPr fontId="3"/>
  </si>
  <si>
    <t>＝</t>
    <phoneticPr fontId="3"/>
  </si>
  <si>
    <t>×</t>
    <phoneticPr fontId="3"/>
  </si>
  <si>
    <t>＝</t>
    <phoneticPr fontId="3"/>
  </si>
  <si>
    <t>消費支出誘発額</t>
    <rPh sb="0" eb="2">
      <t>ショウヒ</t>
    </rPh>
    <rPh sb="2" eb="4">
      <t>シシュツ</t>
    </rPh>
    <rPh sb="4" eb="7">
      <t>ユウハツガク</t>
    </rPh>
    <phoneticPr fontId="3"/>
  </si>
  <si>
    <t>h=f*G</t>
    <phoneticPr fontId="3"/>
  </si>
  <si>
    <t>×</t>
    <phoneticPr fontId="3"/>
  </si>
  <si>
    <t>＝</t>
    <phoneticPr fontId="3"/>
  </si>
  <si>
    <t>×</t>
    <phoneticPr fontId="3"/>
  </si>
  <si>
    <t>＝</t>
    <phoneticPr fontId="3"/>
  </si>
  <si>
    <t>×</t>
    <phoneticPr fontId="3"/>
  </si>
  <si>
    <t>＝</t>
    <phoneticPr fontId="3"/>
  </si>
  <si>
    <t>×</t>
    <phoneticPr fontId="3"/>
  </si>
  <si>
    <t>＝</t>
    <phoneticPr fontId="3"/>
  </si>
  <si>
    <t>　</t>
    <phoneticPr fontId="3"/>
  </si>
  <si>
    <t>計</t>
    <phoneticPr fontId="3"/>
  </si>
  <si>
    <t>消費転換率　G</t>
    <rPh sb="0" eb="2">
      <t>ショウヒ</t>
    </rPh>
    <rPh sb="2" eb="4">
      <t>テンカン</t>
    </rPh>
    <rPh sb="4" eb="5">
      <t>リツ</t>
    </rPh>
    <phoneticPr fontId="3"/>
  </si>
  <si>
    <t>総合生産誘発効果</t>
    <rPh sb="0" eb="2">
      <t>ソウゴウ</t>
    </rPh>
    <rPh sb="2" eb="4">
      <t>セイサン</t>
    </rPh>
    <rPh sb="4" eb="6">
      <t>ユウハツ</t>
    </rPh>
    <rPh sb="6" eb="8">
      <t>コウカ</t>
    </rPh>
    <phoneticPr fontId="3"/>
  </si>
  <si>
    <t>県内需要増加額</t>
    <rPh sb="0" eb="2">
      <t>ケンナイ</t>
    </rPh>
    <rPh sb="2" eb="4">
      <t>ジュヨウ</t>
    </rPh>
    <rPh sb="4" eb="7">
      <t>ゾウカガク</t>
    </rPh>
    <phoneticPr fontId="3"/>
  </si>
  <si>
    <t>誘発効果倍率</t>
    <rPh sb="0" eb="2">
      <t>ユウハツ</t>
    </rPh>
    <rPh sb="2" eb="4">
      <t>コウカ</t>
    </rPh>
    <rPh sb="4" eb="6">
      <t>バイリツ</t>
    </rPh>
    <phoneticPr fontId="3"/>
  </si>
  <si>
    <t>c=a/b</t>
    <phoneticPr fontId="3"/>
  </si>
  <si>
    <t>表４－４－２</t>
    <rPh sb="0" eb="1">
      <t>ヒョウ</t>
    </rPh>
    <phoneticPr fontId="3"/>
  </si>
  <si>
    <t>内生部門計</t>
  </si>
  <si>
    <t>需要合計</t>
  </si>
  <si>
    <t>自給率</t>
    <rPh sb="0" eb="3">
      <t>ジキュウリツ</t>
    </rPh>
    <phoneticPr fontId="6"/>
  </si>
  <si>
    <t>農業</t>
    <rPh sb="0" eb="2">
      <t>ノウギョウ</t>
    </rPh>
    <phoneticPr fontId="6"/>
  </si>
  <si>
    <t>水産業</t>
    <rPh sb="0" eb="3">
      <t>スイサンギョウ</t>
    </rPh>
    <phoneticPr fontId="6"/>
  </si>
  <si>
    <t>飲食料品</t>
    <rPh sb="0" eb="4">
      <t>インショクリョウヒン</t>
    </rPh>
    <phoneticPr fontId="6"/>
  </si>
  <si>
    <t>自給率＋５％</t>
    <rPh sb="0" eb="3">
      <t>ジキュウリツ</t>
    </rPh>
    <phoneticPr fontId="3"/>
  </si>
  <si>
    <t>表４－４－１</t>
    <rPh sb="0" eb="1">
      <t>ヒョウ</t>
    </rPh>
    <phoneticPr fontId="3"/>
  </si>
  <si>
    <t>合計</t>
    <rPh sb="0" eb="2">
      <t>ゴウケイ</t>
    </rPh>
    <phoneticPr fontId="3"/>
  </si>
  <si>
    <t>「自給率の上昇による波及効果」測定結果</t>
    <rPh sb="1" eb="4">
      <t>ジキュウリツ</t>
    </rPh>
    <rPh sb="5" eb="7">
      <t>ジョウショウ</t>
    </rPh>
    <phoneticPr fontId="3"/>
  </si>
  <si>
    <t>表４－４－３　直接・第１次間接効果の測定</t>
    <rPh sb="7" eb="9">
      <t>チョクセツ</t>
    </rPh>
    <rPh sb="10" eb="11">
      <t>ダイ</t>
    </rPh>
    <rPh sb="12" eb="13">
      <t>ジ</t>
    </rPh>
    <rPh sb="13" eb="15">
      <t>カンセツ</t>
    </rPh>
    <rPh sb="15" eb="17">
      <t>コウカ</t>
    </rPh>
    <rPh sb="18" eb="20">
      <t>ソクテイ</t>
    </rPh>
    <phoneticPr fontId="3"/>
  </si>
  <si>
    <t>粗付加価値
誘発額</t>
    <rPh sb="0" eb="1">
      <t>ソ</t>
    </rPh>
    <rPh sb="1" eb="3">
      <t>フカ</t>
    </rPh>
    <rPh sb="3" eb="5">
      <t>カチ</t>
    </rPh>
    <rPh sb="6" eb="9">
      <t>ユウハツガク</t>
    </rPh>
    <phoneticPr fontId="3"/>
  </si>
  <si>
    <t>雇用者所
得誘発額</t>
    <rPh sb="0" eb="3">
      <t>コヨウシャ</t>
    </rPh>
    <rPh sb="3" eb="4">
      <t>ジョ</t>
    </rPh>
    <rPh sb="5" eb="6">
      <t>トク</t>
    </rPh>
    <rPh sb="6" eb="8">
      <t>ユウハツ</t>
    </rPh>
    <phoneticPr fontId="3"/>
  </si>
  <si>
    <t>表４－４－４　粗付加価値誘発額・雇用者所得誘発額の測定</t>
    <rPh sb="7" eb="10">
      <t>ソフカ</t>
    </rPh>
    <rPh sb="10" eb="12">
      <t>カチ</t>
    </rPh>
    <rPh sb="12" eb="15">
      <t>ユウハツガク</t>
    </rPh>
    <rPh sb="16" eb="19">
      <t>コヨウシャ</t>
    </rPh>
    <rPh sb="19" eb="21">
      <t>ショトク</t>
    </rPh>
    <rPh sb="21" eb="24">
      <t>ユウハツガク</t>
    </rPh>
    <rPh sb="25" eb="27">
      <t>ソクテイ</t>
    </rPh>
    <phoneticPr fontId="3"/>
  </si>
  <si>
    <t>表４－４－５　就業者誘発係数</t>
    <rPh sb="7" eb="10">
      <t>シュウギョウシャ</t>
    </rPh>
    <rPh sb="10" eb="12">
      <t>ユウハツ</t>
    </rPh>
    <rPh sb="12" eb="13">
      <t>ガカリ</t>
    </rPh>
    <rPh sb="13" eb="14">
      <t>カズ</t>
    </rPh>
    <phoneticPr fontId="3"/>
  </si>
  <si>
    <r>
      <t>自給率
(調整済</t>
    </r>
    <r>
      <rPr>
        <sz val="11"/>
        <rFont val="ＭＳ 明朝"/>
        <family val="1"/>
        <charset val="128"/>
      </rPr>
      <t>)</t>
    </r>
    <rPh sb="0" eb="3">
      <t>ジキュウリツ</t>
    </rPh>
    <rPh sb="5" eb="7">
      <t>チョウセイ</t>
    </rPh>
    <rPh sb="7" eb="8">
      <t>ズ</t>
    </rPh>
    <phoneticPr fontId="3"/>
  </si>
  <si>
    <t>逆行列係数
(開放経済型)　
自給率調整</t>
    <rPh sb="7" eb="9">
      <t>カイホウ</t>
    </rPh>
    <rPh sb="9" eb="11">
      <t>ケイザイ</t>
    </rPh>
    <rPh sb="11" eb="12">
      <t>ガタ</t>
    </rPh>
    <rPh sb="15" eb="18">
      <t>ジキュウリツ</t>
    </rPh>
    <rPh sb="18" eb="20">
      <t>チョウセイ</t>
    </rPh>
    <phoneticPr fontId="3"/>
  </si>
  <si>
    <t>(自給率調整)</t>
    <rPh sb="1" eb="4">
      <t>ジキュウリツ</t>
    </rPh>
    <rPh sb="4" eb="6">
      <t>チョウセイ</t>
    </rPh>
    <phoneticPr fontId="3"/>
  </si>
  <si>
    <t>（単位：万円）</t>
  </si>
  <si>
    <t>第２次間接効果</t>
  </si>
  <si>
    <t>総合効果</t>
  </si>
  <si>
    <t>生産誘発額</t>
  </si>
  <si>
    <t>うち粗付加価値誘発額</t>
  </si>
  <si>
    <t>うち雇用者所得誘発額</t>
  </si>
  <si>
    <t>就業者誘発数</t>
  </si>
  <si>
    <t>注）　四捨五入の関係で内訳の計と総合効果は一致しない場合がある。</t>
  </si>
  <si>
    <t>（単位：万円，倍）</t>
  </si>
  <si>
    <t>波及効果倍率</t>
  </si>
  <si>
    <t>a</t>
  </si>
  <si>
    <t>b</t>
  </si>
  <si>
    <t>a/b</t>
  </si>
  <si>
    <t>直接・第１次　　間接効果</t>
    <rPh sb="3" eb="4">
      <t>ダイ</t>
    </rPh>
    <rPh sb="5" eb="6">
      <t>ジ</t>
    </rPh>
    <rPh sb="8" eb="10">
      <t>カンセツ</t>
    </rPh>
    <phoneticPr fontId="3"/>
  </si>
  <si>
    <t>総合生産誘発額</t>
    <phoneticPr fontId="3"/>
  </si>
  <si>
    <t>自給率の上昇に伴う県内経済への波及効果測定結果</t>
    <rPh sb="0" eb="3">
      <t>ジキュウリツ</t>
    </rPh>
    <rPh sb="4" eb="6">
      <t>ジョウショウ</t>
    </rPh>
    <rPh sb="7" eb="8">
      <t>トモナ</t>
    </rPh>
    <rPh sb="9" eb="11">
      <t>ケンナイ</t>
    </rPh>
    <rPh sb="11" eb="13">
      <t>ケイザイ</t>
    </rPh>
    <phoneticPr fontId="3"/>
  </si>
  <si>
    <t>（１）生産者価格評価表</t>
    <rPh sb="3" eb="6">
      <t>セイサンシャ</t>
    </rPh>
    <rPh sb="6" eb="8">
      <t>カカク</t>
    </rPh>
    <rPh sb="8" eb="10">
      <t>ヒョウカ</t>
    </rPh>
    <rPh sb="10" eb="11">
      <t>ヒョウ</t>
    </rPh>
    <phoneticPr fontId="6"/>
  </si>
  <si>
    <t>民間消費
支出構成比</t>
    <rPh sb="0" eb="2">
      <t>ミンカン</t>
    </rPh>
    <rPh sb="2" eb="4">
      <t>ショウヒ</t>
    </rPh>
    <rPh sb="5" eb="7">
      <t>シシュツ</t>
    </rPh>
    <rPh sb="7" eb="10">
      <t>コウセイヒ</t>
    </rPh>
    <phoneticPr fontId="3"/>
  </si>
  <si>
    <t>自給率    1-a          b</t>
    <rPh sb="0" eb="3">
      <t>ジキュウリツ</t>
    </rPh>
    <phoneticPr fontId="3"/>
  </si>
  <si>
    <t>家計消費パターン</t>
    <rPh sb="0" eb="2">
      <t>カケイ</t>
    </rPh>
    <rPh sb="2" eb="4">
      <t>ショウヒ</t>
    </rPh>
    <phoneticPr fontId="3"/>
  </si>
  <si>
    <t>雇用者所得</t>
  </si>
  <si>
    <t>営業余剰</t>
  </si>
  <si>
    <t>資本減耗引当</t>
  </si>
  <si>
    <t>（控除）経常補助金</t>
  </si>
  <si>
    <t>粗付加価値部門計</t>
  </si>
  <si>
    <t>情報・通信機器</t>
  </si>
  <si>
    <t>電子部品</t>
  </si>
  <si>
    <t>情報通信</t>
  </si>
  <si>
    <t>平成23年鹿児島県産業連関表［39部門表］</t>
    <rPh sb="0" eb="2">
      <t>ヘイセイ</t>
    </rPh>
    <rPh sb="4" eb="5">
      <t>ネン</t>
    </rPh>
    <rPh sb="5" eb="9">
      <t>カゴシマケン</t>
    </rPh>
    <rPh sb="9" eb="11">
      <t>サンギョウ</t>
    </rPh>
    <rPh sb="11" eb="14">
      <t>レンカンヒョウ</t>
    </rPh>
    <rPh sb="17" eb="19">
      <t>ブモン</t>
    </rPh>
    <rPh sb="19" eb="20">
      <t>ヒョウ</t>
    </rPh>
    <phoneticPr fontId="6"/>
  </si>
  <si>
    <t>行ベクトルを列ベクトルに変換</t>
    <rPh sb="0" eb="1">
      <t>ギョウ</t>
    </rPh>
    <rPh sb="6" eb="7">
      <t>レツ</t>
    </rPh>
    <rPh sb="12" eb="14">
      <t>ヘンカン</t>
    </rPh>
    <phoneticPr fontId="3"/>
  </si>
  <si>
    <t>11</t>
  </si>
  <si>
    <t>15</t>
  </si>
  <si>
    <t>16</t>
  </si>
  <si>
    <t>20</t>
  </si>
  <si>
    <t>21</t>
  </si>
  <si>
    <t>22</t>
  </si>
  <si>
    <t>25</t>
  </si>
  <si>
    <t>26</t>
  </si>
  <si>
    <t>27</t>
  </si>
  <si>
    <t>28</t>
  </si>
  <si>
    <t>29</t>
  </si>
  <si>
    <t>30</t>
  </si>
  <si>
    <t>31</t>
  </si>
  <si>
    <t>32</t>
  </si>
  <si>
    <t>33</t>
  </si>
  <si>
    <t>34</t>
  </si>
  <si>
    <t>35</t>
  </si>
  <si>
    <t>39</t>
  </si>
  <si>
    <t>41</t>
  </si>
  <si>
    <t>46</t>
  </si>
  <si>
    <t>47</t>
  </si>
  <si>
    <t>48</t>
  </si>
  <si>
    <t>51</t>
  </si>
  <si>
    <t>53</t>
  </si>
  <si>
    <t>55</t>
  </si>
  <si>
    <t>57</t>
  </si>
  <si>
    <t>59</t>
  </si>
  <si>
    <t>61</t>
  </si>
  <si>
    <t>63</t>
  </si>
  <si>
    <t>64</t>
  </si>
  <si>
    <t>65</t>
  </si>
  <si>
    <t>66</t>
  </si>
  <si>
    <t>67</t>
  </si>
  <si>
    <t>68</t>
  </si>
  <si>
    <t>69</t>
  </si>
  <si>
    <t>70</t>
  </si>
  <si>
    <t>71</t>
  </si>
  <si>
    <t>78</t>
  </si>
  <si>
    <t>79</t>
  </si>
  <si>
    <t>82</t>
  </si>
  <si>
    <t>83</t>
  </si>
  <si>
    <t>87</t>
  </si>
  <si>
    <t>88</t>
  </si>
  <si>
    <t>97</t>
  </si>
  <si>
    <t>漁業</t>
    <rPh sb="0" eb="2">
      <t>ギョギョウ</t>
    </rPh>
    <phoneticPr fontId="38"/>
  </si>
  <si>
    <t>飲食料品</t>
  </si>
  <si>
    <t>はん用機械</t>
  </si>
  <si>
    <t>生産用機械</t>
  </si>
  <si>
    <t>業務用機械</t>
  </si>
  <si>
    <t>水道</t>
  </si>
  <si>
    <t>廃棄物処理</t>
  </si>
  <si>
    <t>運輸・郵便</t>
  </si>
  <si>
    <t>医療・福祉</t>
  </si>
  <si>
    <t>県内
最終需要計</t>
    <rPh sb="0" eb="1">
      <t>ケン</t>
    </rPh>
    <phoneticPr fontId="38"/>
  </si>
  <si>
    <t>移輸出</t>
    <rPh sb="0" eb="1">
      <t>イ</t>
    </rPh>
    <phoneticPr fontId="38"/>
  </si>
  <si>
    <t>（控除）
移輸入</t>
    <rPh sb="5" eb="6">
      <t>イ</t>
    </rPh>
    <phoneticPr fontId="38"/>
  </si>
  <si>
    <t>プラスチック・ゴム</t>
  </si>
  <si>
    <t>その他の非営利団体サービス</t>
  </si>
  <si>
    <t>91</t>
  </si>
  <si>
    <t>92</t>
  </si>
  <si>
    <t>93</t>
  </si>
  <si>
    <t>94</t>
  </si>
  <si>
    <t>95</t>
  </si>
  <si>
    <t>96</t>
  </si>
  <si>
    <t>粗付加価値率 (96/97) Ｃ</t>
    <rPh sb="0" eb="1">
      <t>ソ</t>
    </rPh>
    <rPh sb="1" eb="3">
      <t>フカ</t>
    </rPh>
    <rPh sb="3" eb="6">
      <t>カチリツ</t>
    </rPh>
    <phoneticPr fontId="3"/>
  </si>
  <si>
    <t>雇用者所得率 (91/97) Ｄ</t>
    <rPh sb="0" eb="3">
      <t>コヨウシャ</t>
    </rPh>
    <rPh sb="3" eb="6">
      <t>ショトクリツ</t>
    </rPh>
    <phoneticPr fontId="3"/>
  </si>
  <si>
    <t>雇用表（39分類）</t>
    <rPh sb="0" eb="2">
      <t>コヨウ</t>
    </rPh>
    <rPh sb="2" eb="3">
      <t>ヒョウ</t>
    </rPh>
    <rPh sb="6" eb="8">
      <t>ブンルイ</t>
    </rPh>
    <phoneticPr fontId="6"/>
  </si>
  <si>
    <t>（単位：人）</t>
    <rPh sb="1" eb="3">
      <t>タンイ</t>
    </rPh>
    <rPh sb="4" eb="5">
      <t>ニン</t>
    </rPh>
    <phoneticPr fontId="6"/>
  </si>
  <si>
    <t>就業者
総数
a</t>
    <rPh sb="0" eb="3">
      <t>シュウギョウシャ</t>
    </rPh>
    <rPh sb="4" eb="5">
      <t>ソウ</t>
    </rPh>
    <rPh sb="5" eb="6">
      <t>スウ</t>
    </rPh>
    <phoneticPr fontId="6"/>
  </si>
  <si>
    <t>個人業主</t>
  </si>
  <si>
    <t>有給役員</t>
  </si>
  <si>
    <t>雇用者</t>
  </si>
  <si>
    <t>県内生産額</t>
    <rPh sb="0" eb="2">
      <t>ケンナイ</t>
    </rPh>
    <rPh sb="2" eb="5">
      <t>セイサンガク</t>
    </rPh>
    <phoneticPr fontId="3"/>
  </si>
  <si>
    <t>臨時雇用者</t>
  </si>
  <si>
    <t>（取引表）</t>
    <rPh sb="1" eb="3">
      <t>トリヒキ</t>
    </rPh>
    <rPh sb="3" eb="4">
      <t>ヒョウ</t>
    </rPh>
    <phoneticPr fontId="3"/>
  </si>
  <si>
    <t>就業者係数</t>
    <rPh sb="0" eb="3">
      <t>シュウギョウシャ</t>
    </rPh>
    <rPh sb="3" eb="5">
      <t>ケイスウ</t>
    </rPh>
    <phoneticPr fontId="3"/>
  </si>
  <si>
    <t>正社員・_x000D_
正職員以外</t>
  </si>
  <si>
    <t>（人／万円）</t>
    <rPh sb="1" eb="2">
      <t>ニン</t>
    </rPh>
    <rPh sb="3" eb="5">
      <t>マンエン</t>
    </rPh>
    <phoneticPr fontId="3"/>
  </si>
  <si>
    <t>合計</t>
    <rPh sb="0" eb="2">
      <t>ゴウケイ</t>
    </rPh>
    <phoneticPr fontId="6"/>
  </si>
  <si>
    <t>注</t>
    <rPh sb="0" eb="1">
      <t>チュウ</t>
    </rPh>
    <phoneticPr fontId="6"/>
  </si>
  <si>
    <t>事務用品は仮設部門であるため，従業者は発生しない。</t>
    <rPh sb="0" eb="2">
      <t>ジム</t>
    </rPh>
    <rPh sb="2" eb="4">
      <t>ヨウヒン</t>
    </rPh>
    <rPh sb="5" eb="7">
      <t>カセツ</t>
    </rPh>
    <rPh sb="7" eb="9">
      <t>ブモン</t>
    </rPh>
    <rPh sb="15" eb="18">
      <t>ジュウギョウシャ</t>
    </rPh>
    <rPh sb="19" eb="21">
      <t>ハッセイ</t>
    </rPh>
    <phoneticPr fontId="6"/>
  </si>
  <si>
    <t>平均消費性向　２人以上勤労者世帯（鹿児島市） （暦年値と５年間平均）</t>
    <rPh sb="0" eb="2">
      <t>ヘイキン</t>
    </rPh>
    <rPh sb="2" eb="4">
      <t>ショウヒ</t>
    </rPh>
    <rPh sb="4" eb="6">
      <t>セイコウ</t>
    </rPh>
    <rPh sb="8" eb="9">
      <t>ニン</t>
    </rPh>
    <rPh sb="9" eb="11">
      <t>イジョウ</t>
    </rPh>
    <rPh sb="11" eb="14">
      <t>キンロウシャ</t>
    </rPh>
    <rPh sb="14" eb="16">
      <t>セタイ</t>
    </rPh>
    <rPh sb="17" eb="21">
      <t>カゴシマシ</t>
    </rPh>
    <rPh sb="24" eb="26">
      <t>レキネン</t>
    </rPh>
    <rPh sb="26" eb="27">
      <t>アタイ</t>
    </rPh>
    <rPh sb="29" eb="31">
      <t>ネンカン</t>
    </rPh>
    <rPh sb="31" eb="33">
      <t>ヘイキン</t>
    </rPh>
    <phoneticPr fontId="6"/>
  </si>
  <si>
    <t>年　次</t>
    <rPh sb="0" eb="1">
      <t>トシ</t>
    </rPh>
    <rPh sb="2" eb="3">
      <t>ツギ</t>
    </rPh>
    <phoneticPr fontId="6"/>
  </si>
  <si>
    <t>平成１５年</t>
    <rPh sb="0" eb="2">
      <t>ヘイセイ</t>
    </rPh>
    <rPh sb="4" eb="5">
      <t>ネン</t>
    </rPh>
    <phoneticPr fontId="6"/>
  </si>
  <si>
    <t>平成１６年</t>
    <rPh sb="0" eb="2">
      <t>ヘイセイ</t>
    </rPh>
    <rPh sb="4" eb="5">
      <t>ネン</t>
    </rPh>
    <phoneticPr fontId="6"/>
  </si>
  <si>
    <t>平成１７年</t>
    <rPh sb="0" eb="2">
      <t>ヘイセイ</t>
    </rPh>
    <rPh sb="4" eb="5">
      <t>ネン</t>
    </rPh>
    <phoneticPr fontId="6"/>
  </si>
  <si>
    <t>平成１８年</t>
    <rPh sb="0" eb="2">
      <t>ヘイセイ</t>
    </rPh>
    <rPh sb="4" eb="5">
      <t>ネン</t>
    </rPh>
    <phoneticPr fontId="6"/>
  </si>
  <si>
    <t>平成１９年</t>
    <rPh sb="0" eb="2">
      <t>ヘイセイ</t>
    </rPh>
    <rPh sb="4" eb="5">
      <t>ネン</t>
    </rPh>
    <phoneticPr fontId="6"/>
  </si>
  <si>
    <t>平成２０年</t>
    <rPh sb="0" eb="2">
      <t>ヘイセイ</t>
    </rPh>
    <rPh sb="4" eb="5">
      <t>ネン</t>
    </rPh>
    <phoneticPr fontId="6"/>
  </si>
  <si>
    <t>平成２１年</t>
    <rPh sb="0" eb="2">
      <t>ヘイセイ</t>
    </rPh>
    <rPh sb="4" eb="5">
      <t>ネン</t>
    </rPh>
    <phoneticPr fontId="6"/>
  </si>
  <si>
    <t>平成２２年</t>
    <rPh sb="0" eb="2">
      <t>ヘイセイ</t>
    </rPh>
    <rPh sb="4" eb="5">
      <t>ネン</t>
    </rPh>
    <phoneticPr fontId="6"/>
  </si>
  <si>
    <t>平成２３年</t>
    <rPh sb="0" eb="2">
      <t>ヘイセイ</t>
    </rPh>
    <rPh sb="4" eb="5">
      <t>ネン</t>
    </rPh>
    <phoneticPr fontId="6"/>
  </si>
  <si>
    <t>平成２４年</t>
    <rPh sb="0" eb="2">
      <t>ヘイセイ</t>
    </rPh>
    <rPh sb="4" eb="5">
      <t>ネン</t>
    </rPh>
    <phoneticPr fontId="6"/>
  </si>
  <si>
    <t>平成２５年</t>
    <rPh sb="0" eb="2">
      <t>ヘイセイ</t>
    </rPh>
    <rPh sb="4" eb="5">
      <t>ネン</t>
    </rPh>
    <phoneticPr fontId="6"/>
  </si>
  <si>
    <t>平成２６年</t>
    <rPh sb="0" eb="2">
      <t>ヘイセイ</t>
    </rPh>
    <rPh sb="4" eb="5">
      <t>ネン</t>
    </rPh>
    <phoneticPr fontId="6"/>
  </si>
  <si>
    <t>平成２７年</t>
    <rPh sb="0" eb="2">
      <t>ヘイセイ</t>
    </rPh>
    <rPh sb="4" eb="5">
      <t>ネン</t>
    </rPh>
    <phoneticPr fontId="6"/>
  </si>
  <si>
    <t>実収入　　　　　　a</t>
    <rPh sb="0" eb="1">
      <t>ジツ</t>
    </rPh>
    <rPh sb="1" eb="3">
      <t>シュウニュウ</t>
    </rPh>
    <phoneticPr fontId="6"/>
  </si>
  <si>
    <t>消費支出         b</t>
    <rPh sb="0" eb="2">
      <t>ショウヒ</t>
    </rPh>
    <rPh sb="2" eb="4">
      <t>シシュツ</t>
    </rPh>
    <phoneticPr fontId="6"/>
  </si>
  <si>
    <t>非消費支出      c</t>
    <rPh sb="0" eb="3">
      <t>ヒショウヒ</t>
    </rPh>
    <rPh sb="3" eb="5">
      <t>シシュツ</t>
    </rPh>
    <phoneticPr fontId="6"/>
  </si>
  <si>
    <t>可処分所得     d=a-c</t>
    <rPh sb="0" eb="3">
      <t>カショブン</t>
    </rPh>
    <rPh sb="3" eb="5">
      <t>ショトク</t>
    </rPh>
    <phoneticPr fontId="6"/>
  </si>
  <si>
    <t>平均消費性向　e=b/d</t>
    <rPh sb="0" eb="2">
      <t>ヘイキン</t>
    </rPh>
    <rPh sb="2" eb="4">
      <t>ショウヒ</t>
    </rPh>
    <rPh sb="4" eb="6">
      <t>セイコウ</t>
    </rPh>
    <phoneticPr fontId="6"/>
  </si>
  <si>
    <t>平均値</t>
    <rPh sb="0" eb="2">
      <t>ヘイキン</t>
    </rPh>
    <rPh sb="2" eb="3">
      <t>チ</t>
    </rPh>
    <phoneticPr fontId="6"/>
  </si>
  <si>
    <t>H17～H21</t>
  </si>
  <si>
    <r>
      <t>※　５年間平均値は整数値としていないので，d≒</t>
    </r>
    <r>
      <rPr>
        <sz val="11"/>
        <rFont val="ＭＳ 明朝"/>
        <family val="1"/>
        <charset val="128"/>
      </rPr>
      <t>a-cである。</t>
    </r>
    <rPh sb="3" eb="5">
      <t>ネンカン</t>
    </rPh>
    <rPh sb="5" eb="8">
      <t>ヘイキンチ</t>
    </rPh>
    <rPh sb="9" eb="12">
      <t>セイスウチ</t>
    </rPh>
    <phoneticPr fontId="6"/>
  </si>
  <si>
    <r>
      <t>H</t>
    </r>
    <r>
      <rPr>
        <sz val="11"/>
        <rFont val="ＭＳ 明朝"/>
        <family val="1"/>
        <charset val="128"/>
      </rPr>
      <t>25</t>
    </r>
    <r>
      <rPr>
        <sz val="11"/>
        <rFont val="ＭＳ Ｐゴシック"/>
        <family val="3"/>
        <charset val="128"/>
      </rPr>
      <t/>
    </r>
  </si>
  <si>
    <r>
      <t>H</t>
    </r>
    <r>
      <rPr>
        <sz val="11"/>
        <rFont val="ＭＳ 明朝"/>
        <family val="1"/>
        <charset val="128"/>
      </rPr>
      <t>26</t>
    </r>
    <r>
      <rPr>
        <sz val="11"/>
        <rFont val="ＭＳ Ｐゴシック"/>
        <family val="3"/>
        <charset val="128"/>
      </rPr>
      <t/>
    </r>
  </si>
  <si>
    <r>
      <t>H</t>
    </r>
    <r>
      <rPr>
        <sz val="11"/>
        <rFont val="ＭＳ 明朝"/>
        <family val="1"/>
        <charset val="128"/>
      </rPr>
      <t>27</t>
    </r>
    <r>
      <rPr>
        <sz val="11"/>
        <rFont val="ＭＳ Ｐゴシック"/>
        <family val="3"/>
        <charset val="128"/>
      </rPr>
      <t/>
    </r>
  </si>
  <si>
    <t>39行×39列</t>
    <rPh sb="6" eb="7">
      <t>レツ</t>
    </rPh>
    <phoneticPr fontId="6"/>
  </si>
  <si>
    <t>県内
需要合計
70+78</t>
    <rPh sb="0" eb="1">
      <t>ケン</t>
    </rPh>
    <phoneticPr fontId="38"/>
  </si>
  <si>
    <t>最終需要計
78+81</t>
    <phoneticPr fontId="3"/>
  </si>
  <si>
    <t>需要合計
70+82</t>
    <phoneticPr fontId="3"/>
  </si>
  <si>
    <t>最終需要
部門計
82+87</t>
    <phoneticPr fontId="3"/>
  </si>
  <si>
    <t>県内生産額
70+88</t>
    <rPh sb="0" eb="1">
      <t>ケン</t>
    </rPh>
    <phoneticPr fontId="38"/>
  </si>
  <si>
    <r>
      <t xml:space="preserve">県内需要
合　　計
</t>
    </r>
    <r>
      <rPr>
        <sz val="9"/>
        <rFont val="ＭＳ 明朝"/>
        <family val="1"/>
        <charset val="128"/>
      </rPr>
      <t>①</t>
    </r>
    <rPh sb="0" eb="2">
      <t>ケンナイ</t>
    </rPh>
    <rPh sb="2" eb="4">
      <t>ジュヨウ</t>
    </rPh>
    <rPh sb="5" eb="6">
      <t>ゴウ</t>
    </rPh>
    <rPh sb="8" eb="9">
      <t>ケイ</t>
    </rPh>
    <phoneticPr fontId="3"/>
  </si>
  <si>
    <r>
      <t xml:space="preserve">移輸入額
</t>
    </r>
    <r>
      <rPr>
        <sz val="9"/>
        <rFont val="ＭＳ 明朝"/>
        <family val="1"/>
        <charset val="128"/>
      </rPr>
      <t>⑤</t>
    </r>
    <rPh sb="0" eb="1">
      <t>イ</t>
    </rPh>
    <rPh sb="1" eb="3">
      <t>ユニュウ</t>
    </rPh>
    <rPh sb="3" eb="4">
      <t>ガク</t>
    </rPh>
    <phoneticPr fontId="6"/>
  </si>
  <si>
    <r>
      <rPr>
        <sz val="9"/>
        <rFont val="ＭＳ 明朝"/>
        <family val="1"/>
        <charset val="128"/>
      </rPr>
      <t>最終需要増加額
③－⑤</t>
    </r>
    <r>
      <rPr>
        <sz val="11"/>
        <rFont val="ＭＳ 明朝"/>
        <family val="1"/>
        <charset val="128"/>
      </rPr>
      <t xml:space="preserve"> </t>
    </r>
    <rPh sb="0" eb="2">
      <t>サイシュウ</t>
    </rPh>
    <rPh sb="2" eb="4">
      <t>ジュヨウ</t>
    </rPh>
    <rPh sb="4" eb="7">
      <t>ゾウカガク</t>
    </rPh>
    <phoneticPr fontId="6"/>
  </si>
  <si>
    <t>Ｉ</t>
    <phoneticPr fontId="6"/>
  </si>
  <si>
    <t>M</t>
    <phoneticPr fontId="6"/>
  </si>
  <si>
    <t>自給率調整前</t>
    <rPh sb="0" eb="3">
      <t>ジキュウリツ</t>
    </rPh>
    <rPh sb="3" eb="5">
      <t>チョウセイ</t>
    </rPh>
    <rPh sb="5" eb="6">
      <t>マエ</t>
    </rPh>
    <phoneticPr fontId="3"/>
  </si>
  <si>
    <t>移輸入率</t>
    <rPh sb="0" eb="1">
      <t>ワタル</t>
    </rPh>
    <rPh sb="1" eb="3">
      <t>ユニュウ</t>
    </rPh>
    <rPh sb="3" eb="4">
      <t>リツ</t>
    </rPh>
    <phoneticPr fontId="3"/>
  </si>
  <si>
    <t>自給率＋５％調整後</t>
    <rPh sb="0" eb="3">
      <t>ジキュウリツ</t>
    </rPh>
    <rPh sb="6" eb="8">
      <t>チョウセイ</t>
    </rPh>
    <rPh sb="8" eb="9">
      <t>ゴ</t>
    </rPh>
    <phoneticPr fontId="3"/>
  </si>
  <si>
    <t>移輸入率
-1*(87/(79-77))      a</t>
    <rPh sb="0" eb="1">
      <t>イ</t>
    </rPh>
    <rPh sb="1" eb="3">
      <t>ユニュウ</t>
    </rPh>
    <rPh sb="3" eb="4">
      <t>リツ</t>
    </rPh>
    <phoneticPr fontId="3"/>
  </si>
  <si>
    <t>最終需要増加額シートの移輸入率を上書き修正しています</t>
    <rPh sb="0" eb="2">
      <t>サイシュウ</t>
    </rPh>
    <rPh sb="2" eb="4">
      <t>ジュヨウ</t>
    </rPh>
    <rPh sb="4" eb="7">
      <t>ゾウカガク</t>
    </rPh>
    <rPh sb="11" eb="12">
      <t>ワタル</t>
    </rPh>
    <rPh sb="12" eb="14">
      <t>ユニュウ</t>
    </rPh>
    <rPh sb="14" eb="15">
      <t>リツ</t>
    </rPh>
    <rPh sb="16" eb="18">
      <t>ウワガ</t>
    </rPh>
    <rPh sb="19" eb="21">
      <t>シュウセイ</t>
    </rPh>
    <phoneticPr fontId="3"/>
  </si>
  <si>
    <t>A</t>
    <phoneticPr fontId="6"/>
  </si>
  <si>
    <t>Ｉ－Ｍ</t>
    <phoneticPr fontId="6"/>
  </si>
  <si>
    <t>（Ｉ－Ｍ）Ａ</t>
    <phoneticPr fontId="6"/>
  </si>
  <si>
    <t>Ｉ－（Ｉ－Ｍ）Ａ</t>
    <phoneticPr fontId="6"/>
  </si>
  <si>
    <t>I-(I-M)A)^-1</t>
    <phoneticPr fontId="6"/>
  </si>
  <si>
    <t>移輸入額減少額</t>
    <rPh sb="0" eb="1">
      <t>ワタル</t>
    </rPh>
    <rPh sb="1" eb="4">
      <t>ユニュウガク</t>
    </rPh>
    <rPh sb="4" eb="7">
      <t>ゲンショウガク</t>
    </rPh>
    <phoneticPr fontId="3"/>
  </si>
  <si>
    <t>移輸入額減少後の移輸入額合計</t>
    <rPh sb="0" eb="1">
      <t>ワタル</t>
    </rPh>
    <rPh sb="1" eb="4">
      <t>ユニュウガク</t>
    </rPh>
    <rPh sb="4" eb="6">
      <t>ゲンショウ</t>
    </rPh>
    <rPh sb="6" eb="7">
      <t>ゴ</t>
    </rPh>
    <rPh sb="8" eb="9">
      <t>ワタル</t>
    </rPh>
    <rPh sb="9" eb="12">
      <t>ユニュウガク</t>
    </rPh>
    <rPh sb="12" eb="14">
      <t>ゴウケイ</t>
    </rPh>
    <phoneticPr fontId="3"/>
  </si>
  <si>
    <t>移輸入額減少後の移輸入率</t>
    <rPh sb="0" eb="1">
      <t>ワタル</t>
    </rPh>
    <rPh sb="1" eb="4">
      <t>ユニュウガク</t>
    </rPh>
    <rPh sb="4" eb="6">
      <t>ゲンショウ</t>
    </rPh>
    <rPh sb="6" eb="7">
      <t>ゴ</t>
    </rPh>
    <rPh sb="8" eb="9">
      <t>ワタル</t>
    </rPh>
    <rPh sb="9" eb="11">
      <t>ユニュウ</t>
    </rPh>
    <rPh sb="11" eb="12">
      <t>リツ</t>
    </rPh>
    <phoneticPr fontId="3"/>
  </si>
  <si>
    <t>５％自給率上昇による移輸入額の減少額</t>
    <rPh sb="2" eb="5">
      <t>ジキュウリツ</t>
    </rPh>
    <rPh sb="5" eb="7">
      <t>ジョウショウ</t>
    </rPh>
    <rPh sb="10" eb="11">
      <t>ウツリ</t>
    </rPh>
    <rPh sb="11" eb="14">
      <t>ユニュウガク</t>
    </rPh>
    <rPh sb="15" eb="18">
      <t>ゲンショウガク</t>
    </rPh>
    <phoneticPr fontId="3"/>
  </si>
  <si>
    <t>　　農業</t>
    <rPh sb="2" eb="4">
      <t>ノウギョウ</t>
    </rPh>
    <phoneticPr fontId="3"/>
  </si>
  <si>
    <t>　　水産業</t>
    <rPh sb="2" eb="4">
      <t>スイサン</t>
    </rPh>
    <rPh sb="4" eb="5">
      <t>ギョウ</t>
    </rPh>
    <phoneticPr fontId="3"/>
  </si>
  <si>
    <t>　　飲食料品</t>
    <rPh sb="2" eb="6">
      <t>インショクリョウヒン</t>
    </rPh>
    <phoneticPr fontId="3"/>
  </si>
  <si>
    <t>　　　合計</t>
    <rPh sb="3" eb="5">
      <t>ゴウケイ</t>
    </rPh>
    <phoneticPr fontId="3"/>
  </si>
  <si>
    <t>39×39の</t>
    <phoneticPr fontId="3"/>
  </si>
  <si>
    <r>
      <t>[I-(I-M)A]</t>
    </r>
    <r>
      <rPr>
        <vertAlign val="superscript"/>
        <sz val="10"/>
        <rFont val="ＭＳ 明朝"/>
        <family val="1"/>
        <charset val="128"/>
      </rPr>
      <t>-1</t>
    </r>
    <r>
      <rPr>
        <sz val="10"/>
        <rFont val="ＭＳ 明朝"/>
        <family val="1"/>
        <charset val="128"/>
      </rPr>
      <t>型</t>
    </r>
    <rPh sb="12" eb="13">
      <t>ガタ</t>
    </rPh>
    <phoneticPr fontId="3"/>
  </si>
  <si>
    <r>
      <t>消費転換比率
(H</t>
    </r>
    <r>
      <rPr>
        <sz val="11"/>
        <rFont val="ＭＳ 明朝"/>
        <family val="1"/>
        <charset val="128"/>
      </rPr>
      <t>23</t>
    </r>
    <r>
      <rPr>
        <sz val="11"/>
        <rFont val="ＭＳ 明朝"/>
        <family val="1"/>
        <charset val="128"/>
      </rPr>
      <t>～H2</t>
    </r>
    <r>
      <rPr>
        <sz val="11"/>
        <rFont val="ＭＳ 明朝"/>
        <family val="1"/>
        <charset val="128"/>
      </rPr>
      <t>7</t>
    </r>
    <r>
      <rPr>
        <sz val="11"/>
        <rFont val="ＭＳ 明朝"/>
        <family val="1"/>
        <charset val="128"/>
      </rPr>
      <t>)</t>
    </r>
    <rPh sb="0" eb="2">
      <t>ショウヒ</t>
    </rPh>
    <rPh sb="2" eb="4">
      <t>テンカン</t>
    </rPh>
    <rPh sb="4" eb="6">
      <t>ヒリツ</t>
    </rPh>
    <phoneticPr fontId="3"/>
  </si>
  <si>
    <t>県産品
需要
増加額</t>
    <rPh sb="0" eb="1">
      <t>ケン</t>
    </rPh>
    <rPh sb="1" eb="3">
      <t>サンピン</t>
    </rPh>
    <rPh sb="4" eb="6">
      <t>ジュヨウ</t>
    </rPh>
    <rPh sb="7" eb="10">
      <t>ゾウカガク</t>
    </rPh>
    <phoneticPr fontId="3"/>
  </si>
  <si>
    <t>表４－４－６－１　測定結果表</t>
    <rPh sb="9" eb="11">
      <t>ソクテイ</t>
    </rPh>
    <rPh sb="11" eb="14">
      <t>ケッカヒョウ</t>
    </rPh>
    <phoneticPr fontId="3"/>
  </si>
  <si>
    <t>表４－４－６－２　測定結果表</t>
    <rPh sb="9" eb="11">
      <t>ソクテイ</t>
    </rPh>
    <rPh sb="11" eb="14">
      <t>ケッカヒョウ</t>
    </rPh>
    <phoneticPr fontId="3"/>
  </si>
  <si>
    <t>自給率100％</t>
    <rPh sb="0" eb="1">
      <t>ジ</t>
    </rPh>
    <rPh sb="1" eb="2">
      <t>キュウ</t>
    </rPh>
    <rPh sb="2" eb="3">
      <t>リツ</t>
    </rPh>
    <phoneticPr fontId="3"/>
  </si>
  <si>
    <t>就業者
誘発数</t>
    <rPh sb="0" eb="3">
      <t>シュウギョウシャ</t>
    </rPh>
    <rPh sb="6" eb="7">
      <t>スウ</t>
    </rPh>
    <phoneticPr fontId="3"/>
  </si>
  <si>
    <t>就業者誘発数の測定</t>
    <rPh sb="0" eb="3">
      <t>シュウギョウシャ</t>
    </rPh>
    <rPh sb="3" eb="5">
      <t>ユウハツ</t>
    </rPh>
    <rPh sb="5" eb="6">
      <t>スウ</t>
    </rPh>
    <rPh sb="7" eb="9">
      <t>ソクテイ</t>
    </rPh>
    <phoneticPr fontId="3"/>
  </si>
  <si>
    <t>就業者
誘発数</t>
    <rPh sb="0" eb="3">
      <t>シュウギョウシャ</t>
    </rPh>
    <rPh sb="4" eb="6">
      <t>ユウハツ</t>
    </rPh>
    <rPh sb="6" eb="7">
      <t>スウ</t>
    </rPh>
    <phoneticPr fontId="3"/>
  </si>
  <si>
    <t>　　　（単位：万円，人）</t>
    <rPh sb="4" eb="6">
      <t>タンイ</t>
    </rPh>
    <rPh sb="7" eb="9">
      <t>マンエン</t>
    </rPh>
    <rPh sb="10" eb="11">
      <t>ヒト</t>
    </rPh>
    <phoneticPr fontId="3"/>
  </si>
  <si>
    <t>平成２８年</t>
    <rPh sb="0" eb="2">
      <t>ヘイセイ</t>
    </rPh>
    <rPh sb="4" eb="5">
      <t>ネン</t>
    </rPh>
    <phoneticPr fontId="6"/>
  </si>
  <si>
    <t>可処分所得     d≒a-c</t>
    <rPh sb="0" eb="3">
      <t>カショブン</t>
    </rPh>
    <rPh sb="3" eb="5">
      <t>ショトク</t>
    </rPh>
    <phoneticPr fontId="6"/>
  </si>
  <si>
    <t>平成27年はd≠a-c</t>
    <rPh sb="0" eb="2">
      <t>ヘイセイ</t>
    </rPh>
    <rPh sb="4" eb="5">
      <t>ネン</t>
    </rPh>
    <phoneticPr fontId="6"/>
  </si>
  <si>
    <t xml:space="preserve">※■　所得の内，どれだけ消費に回るかを示す割合を「平均消費性向」と言います。
　 　　ここでのデータは，総務省統計局が公表している家計調査結果から，鹿児島市の数字を抜粋したもので，直近５年間の値を平均して用いています。
　 ■　e－Ｓtat　政府統計の総合窓口ホームページ
   　　トップページ ＞統計データを探す ＞主要な統計から探す＞ 基幹統計から探す（統計分野表示）　企業・家計・経済　家計調査
　　　　　家計調査　家計収支編　二人以上の世帯　詳細結果表　年次　○○年（直近の当該年）
　　　　　　　＜用途分類＞1世帯当たり年平均1か月間の収入と支出 1-1 都市階級・地方・都道府県庁所在市別 　勤労者世帯の表から算定しています。
　 ■　鹿児島市の２人以上の世帯のうちの勤労者がいる世帯について，実収入，消費支出，非消費支出，可処分所得を基に算出します。
　 　　具体的には，平均消費性向＝消費支出／（実収入－非消費支出）で表します。（可処分所得=実収入－非消費支出）
   ■　この「平均消費性向」を雇用者所得誘発額から生産が誘発されていく効果（第二次間接効果）を得るために雇用者所得誘発額に乗じる消費転換率として用います。
</t>
    <rPh sb="25" eb="27">
      <t>ヘイキン</t>
    </rPh>
    <rPh sb="59" eb="61">
      <t>コウヒョウ</t>
    </rPh>
    <rPh sb="69" eb="71">
      <t>ケッカ</t>
    </rPh>
    <rPh sb="79" eb="81">
      <t>スウジ</t>
    </rPh>
    <rPh sb="82" eb="84">
      <t>バッスイ</t>
    </rPh>
    <rPh sb="90" eb="92">
      <t>チョッキン</t>
    </rPh>
    <rPh sb="93" eb="95">
      <t>ネンカン</t>
    </rPh>
    <rPh sb="96" eb="97">
      <t>アタイ</t>
    </rPh>
    <rPh sb="98" eb="100">
      <t>ヘイキン</t>
    </rPh>
    <rPh sb="102" eb="103">
      <t>モチ</t>
    </rPh>
    <rPh sb="172" eb="174">
      <t>キカン</t>
    </rPh>
    <rPh sb="174" eb="176">
      <t>トウケイ</t>
    </rPh>
    <rPh sb="178" eb="179">
      <t>サガ</t>
    </rPh>
    <rPh sb="181" eb="183">
      <t>トウケイ</t>
    </rPh>
    <rPh sb="183" eb="185">
      <t>ブンヤ</t>
    </rPh>
    <rPh sb="185" eb="187">
      <t>ヒョウジ</t>
    </rPh>
    <rPh sb="189" eb="191">
      <t>キギョウ</t>
    </rPh>
    <rPh sb="192" eb="194">
      <t>カケイ</t>
    </rPh>
    <rPh sb="195" eb="197">
      <t>ケイザイ</t>
    </rPh>
    <rPh sb="198" eb="200">
      <t>カケイ</t>
    </rPh>
    <rPh sb="200" eb="202">
      <t>チョウサ</t>
    </rPh>
    <rPh sb="240" eb="242">
      <t>チョッキン</t>
    </rPh>
    <rPh sb="243" eb="245">
      <t>トウガイ</t>
    </rPh>
    <rPh sb="245" eb="246">
      <t>ネン</t>
    </rPh>
    <rPh sb="326" eb="330">
      <t>カゴシマシ</t>
    </rPh>
    <rPh sb="336" eb="338">
      <t>セタイ</t>
    </rPh>
    <rPh sb="342" eb="345">
      <t>キンロウシャ</t>
    </rPh>
    <rPh sb="425" eb="428">
      <t>カショブン</t>
    </rPh>
    <rPh sb="428" eb="430">
      <t>ショトク</t>
    </rPh>
    <rPh sb="431" eb="432">
      <t>ジツ</t>
    </rPh>
    <rPh sb="432" eb="434">
      <t>シュウニュウ</t>
    </rPh>
    <rPh sb="435" eb="436">
      <t>ヒ</t>
    </rPh>
    <rPh sb="436" eb="438">
      <t>ショウヒ</t>
    </rPh>
    <rPh sb="438" eb="440">
      <t>シシュツ</t>
    </rPh>
    <rPh sb="451" eb="453">
      <t>ヘイキン</t>
    </rPh>
    <rPh sb="453" eb="455">
      <t>ショウヒ</t>
    </rPh>
    <rPh sb="455" eb="457">
      <t>セイコウ</t>
    </rPh>
    <rPh sb="459" eb="462">
      <t>コヨウシャ</t>
    </rPh>
    <rPh sb="462" eb="464">
      <t>ショトク</t>
    </rPh>
    <rPh sb="464" eb="467">
      <t>ユウハツガク</t>
    </rPh>
    <rPh sb="469" eb="471">
      <t>セイサン</t>
    </rPh>
    <rPh sb="472" eb="474">
      <t>ユウハツ</t>
    </rPh>
    <rPh sb="479" eb="481">
      <t>コウカ</t>
    </rPh>
    <rPh sb="482" eb="485">
      <t>ダイニジ</t>
    </rPh>
    <rPh sb="485" eb="487">
      <t>カンセツ</t>
    </rPh>
    <rPh sb="487" eb="489">
      <t>コウカ</t>
    </rPh>
    <rPh sb="491" eb="492">
      <t>エ</t>
    </rPh>
    <rPh sb="496" eb="499">
      <t>コヨウシャ</t>
    </rPh>
    <rPh sb="499" eb="501">
      <t>ショトク</t>
    </rPh>
    <rPh sb="501" eb="504">
      <t>ユウハツガク</t>
    </rPh>
    <rPh sb="505" eb="506">
      <t>ジョウ</t>
    </rPh>
    <rPh sb="508" eb="510">
      <t>ショウヒ</t>
    </rPh>
    <rPh sb="510" eb="513">
      <t>テンカンリツ</t>
    </rPh>
    <rPh sb="516" eb="517">
      <t>モチ</t>
    </rPh>
    <phoneticPr fontId="6"/>
  </si>
  <si>
    <t>移輸入額減少後の自給率</t>
    <rPh sb="0" eb="1">
      <t>ワタル</t>
    </rPh>
    <rPh sb="1" eb="4">
      <t>ユニュウガク</t>
    </rPh>
    <rPh sb="4" eb="6">
      <t>ゲンショウ</t>
    </rPh>
    <rPh sb="6" eb="7">
      <t>ゴ</t>
    </rPh>
    <rPh sb="8" eb="10">
      <t>ジキュウ</t>
    </rPh>
    <rPh sb="10" eb="11">
      <t>リツ</t>
    </rPh>
    <phoneticPr fontId="3"/>
  </si>
  <si>
    <t>＝</t>
    <phoneticPr fontId="3"/>
  </si>
  <si>
    <t>自給率修正前</t>
    <rPh sb="0" eb="3">
      <t>ジキュウリツ</t>
    </rPh>
    <rPh sb="3" eb="5">
      <t>シュウセイ</t>
    </rPh>
    <rPh sb="5" eb="6">
      <t>マエ</t>
    </rPh>
    <phoneticPr fontId="3"/>
  </si>
  <si>
    <t>Ｐ１１９　表４－４－１</t>
    <rPh sb="5" eb="6">
      <t>ヒョウ</t>
    </rPh>
    <phoneticPr fontId="3"/>
  </si>
  <si>
    <t>自給率  1-a          b</t>
    <rPh sb="0" eb="3">
      <t>ジキュウリツ</t>
    </rPh>
    <phoneticPr fontId="3"/>
  </si>
  <si>
    <t>（単位：万円，％）</t>
    <rPh sb="1" eb="3">
      <t>タンイ</t>
    </rPh>
    <rPh sb="4" eb="6">
      <t>マンエン</t>
    </rPh>
    <phoneticPr fontId="3"/>
  </si>
  <si>
    <t>（単位：万円）</t>
    <rPh sb="1" eb="3">
      <t>タンイ</t>
    </rPh>
    <rPh sb="4" eb="6">
      <t>マンエン</t>
    </rPh>
    <phoneticPr fontId="3"/>
  </si>
  <si>
    <t>平成２７年雇用表（３９分門）</t>
    <rPh sb="0" eb="2">
      <t>ヘイセイ</t>
    </rPh>
    <rPh sb="4" eb="5">
      <t>ネン</t>
    </rPh>
    <rPh sb="5" eb="7">
      <t>コヨウ</t>
    </rPh>
    <rPh sb="7" eb="8">
      <t>ヒョウ</t>
    </rPh>
    <rPh sb="11" eb="12">
      <t>フン</t>
    </rPh>
    <rPh sb="12" eb="13">
      <t>モン</t>
    </rPh>
    <phoneticPr fontId="6"/>
  </si>
  <si>
    <t>家族
従業者</t>
    <phoneticPr fontId="3"/>
  </si>
  <si>
    <t>有給役員_x000D_
雇用者</t>
    <phoneticPr fontId="6"/>
  </si>
  <si>
    <t>b</t>
    <phoneticPr fontId="3"/>
  </si>
  <si>
    <t>b/a</t>
    <phoneticPr fontId="3"/>
  </si>
  <si>
    <t>常用雇用者</t>
    <phoneticPr fontId="6"/>
  </si>
  <si>
    <t>正社員・
正職員</t>
    <phoneticPr fontId="6"/>
  </si>
  <si>
    <t>農業</t>
    <rPh sb="0" eb="2">
      <t>ノウギョウ</t>
    </rPh>
    <phoneticPr fontId="2"/>
  </si>
  <si>
    <t>林業</t>
    <rPh sb="0" eb="2">
      <t>リンギョウ</t>
    </rPh>
    <phoneticPr fontId="2"/>
  </si>
  <si>
    <t>漁業</t>
    <rPh sb="0" eb="2">
      <t>ギョギョウ</t>
    </rPh>
    <phoneticPr fontId="2"/>
  </si>
  <si>
    <t>平成２９年</t>
    <rPh sb="0" eb="2">
      <t>ヘイセイ</t>
    </rPh>
    <rPh sb="4" eb="5">
      <t>ネン</t>
    </rPh>
    <phoneticPr fontId="6"/>
  </si>
  <si>
    <t>平成３０年</t>
    <rPh sb="0" eb="2">
      <t>ヘイセイ</t>
    </rPh>
    <rPh sb="4" eb="5">
      <t>ネン</t>
    </rPh>
    <phoneticPr fontId="6"/>
  </si>
  <si>
    <t>令和元年</t>
    <rPh sb="0" eb="2">
      <t>レイワ</t>
    </rPh>
    <rPh sb="2" eb="4">
      <t>ガンネン</t>
    </rPh>
    <rPh sb="3" eb="4">
      <t>ネン</t>
    </rPh>
    <phoneticPr fontId="6"/>
  </si>
  <si>
    <t>　　　〃　　　　　（％）</t>
    <phoneticPr fontId="6"/>
  </si>
  <si>
    <t>H15～H19</t>
    <phoneticPr fontId="6"/>
  </si>
  <si>
    <t>H16～H20</t>
    <phoneticPr fontId="6"/>
  </si>
  <si>
    <r>
      <t>H18</t>
    </r>
    <r>
      <rPr>
        <sz val="11"/>
        <rFont val="ＭＳ Ｐゴシック"/>
        <family val="3"/>
        <charset val="128"/>
      </rPr>
      <t>～H2</t>
    </r>
    <r>
      <rPr>
        <sz val="11"/>
        <rFont val="ＭＳ 明朝"/>
        <family val="1"/>
        <charset val="128"/>
      </rPr>
      <t>2</t>
    </r>
    <phoneticPr fontId="6"/>
  </si>
  <si>
    <r>
      <t>H19</t>
    </r>
    <r>
      <rPr>
        <sz val="11"/>
        <rFont val="ＭＳ Ｐゴシック"/>
        <family val="3"/>
        <charset val="128"/>
      </rPr>
      <t>～H23</t>
    </r>
    <r>
      <rPr>
        <sz val="11"/>
        <rFont val="ＭＳ 明朝"/>
        <family val="1"/>
        <charset val="128"/>
      </rPr>
      <t/>
    </r>
    <phoneticPr fontId="6"/>
  </si>
  <si>
    <r>
      <t>H20</t>
    </r>
    <r>
      <rPr>
        <sz val="11"/>
        <rFont val="ＭＳ Ｐゴシック"/>
        <family val="3"/>
        <charset val="128"/>
      </rPr>
      <t>～H24</t>
    </r>
    <r>
      <rPr>
        <sz val="11"/>
        <rFont val="ＭＳ 明朝"/>
        <family val="1"/>
        <charset val="128"/>
      </rPr>
      <t/>
    </r>
    <phoneticPr fontId="6"/>
  </si>
  <si>
    <r>
      <t>H2</t>
    </r>
    <r>
      <rPr>
        <sz val="11"/>
        <rFont val="ＭＳ 明朝"/>
        <family val="1"/>
        <charset val="128"/>
      </rPr>
      <t>1</t>
    </r>
    <r>
      <rPr>
        <sz val="11"/>
        <rFont val="ＭＳ Ｐゴシック"/>
        <family val="3"/>
        <charset val="128"/>
      </rPr>
      <t>～H25</t>
    </r>
    <r>
      <rPr>
        <sz val="11"/>
        <rFont val="ＭＳ 明朝"/>
        <family val="1"/>
        <charset val="128"/>
      </rPr>
      <t/>
    </r>
    <phoneticPr fontId="6"/>
  </si>
  <si>
    <r>
      <t>H22～</t>
    </r>
    <r>
      <rPr>
        <sz val="11"/>
        <rFont val="ＭＳ Ｐゴシック"/>
        <family val="3"/>
        <charset val="128"/>
      </rPr>
      <t>H2</t>
    </r>
    <r>
      <rPr>
        <sz val="11"/>
        <rFont val="ＭＳ 明朝"/>
        <family val="1"/>
        <charset val="128"/>
      </rPr>
      <t>6</t>
    </r>
    <phoneticPr fontId="6"/>
  </si>
  <si>
    <r>
      <t>H2</t>
    </r>
    <r>
      <rPr>
        <sz val="11"/>
        <rFont val="ＭＳ 明朝"/>
        <family val="1"/>
        <charset val="128"/>
      </rPr>
      <t>3</t>
    </r>
    <r>
      <rPr>
        <sz val="11"/>
        <rFont val="ＭＳ Ｐゴシック"/>
        <family val="3"/>
        <charset val="128"/>
      </rPr>
      <t>～H2</t>
    </r>
    <r>
      <rPr>
        <sz val="11"/>
        <rFont val="ＭＳ 明朝"/>
        <family val="1"/>
        <charset val="128"/>
      </rPr>
      <t>7</t>
    </r>
    <phoneticPr fontId="6"/>
  </si>
  <si>
    <r>
      <t>H2</t>
    </r>
    <r>
      <rPr>
        <sz val="11"/>
        <rFont val="ＭＳ 明朝"/>
        <family val="1"/>
        <charset val="128"/>
      </rPr>
      <t>4</t>
    </r>
    <r>
      <rPr>
        <sz val="11"/>
        <rFont val="ＭＳ Ｐゴシック"/>
        <family val="3"/>
        <charset val="128"/>
      </rPr>
      <t>～H2</t>
    </r>
    <r>
      <rPr>
        <sz val="11"/>
        <rFont val="ＭＳ 明朝"/>
        <family val="1"/>
        <charset val="128"/>
      </rPr>
      <t>8</t>
    </r>
    <phoneticPr fontId="6"/>
  </si>
  <si>
    <t>H25～H29</t>
    <phoneticPr fontId="3"/>
  </si>
  <si>
    <t>H26～H30</t>
    <phoneticPr fontId="3"/>
  </si>
  <si>
    <t>H27～R1</t>
    <phoneticPr fontId="3"/>
  </si>
  <si>
    <r>
      <t>H</t>
    </r>
    <r>
      <rPr>
        <sz val="11"/>
        <rFont val="ＭＳ 明朝"/>
        <family val="1"/>
        <charset val="128"/>
      </rPr>
      <t>12ツール</t>
    </r>
    <phoneticPr fontId="6"/>
  </si>
  <si>
    <t>H19</t>
    <phoneticPr fontId="6"/>
  </si>
  <si>
    <t>H20</t>
    <phoneticPr fontId="6"/>
  </si>
  <si>
    <t>H21</t>
    <phoneticPr fontId="6"/>
  </si>
  <si>
    <t>H22</t>
    <phoneticPr fontId="6"/>
  </si>
  <si>
    <r>
      <t>H</t>
    </r>
    <r>
      <rPr>
        <sz val="11"/>
        <rFont val="ＭＳ 明朝"/>
        <family val="1"/>
        <charset val="128"/>
      </rPr>
      <t>23</t>
    </r>
    <phoneticPr fontId="6"/>
  </si>
  <si>
    <r>
      <t>H</t>
    </r>
    <r>
      <rPr>
        <sz val="11"/>
        <rFont val="ＭＳ 明朝"/>
        <family val="1"/>
        <charset val="128"/>
      </rPr>
      <t>24</t>
    </r>
    <phoneticPr fontId="6"/>
  </si>
  <si>
    <r>
      <t>H</t>
    </r>
    <r>
      <rPr>
        <sz val="11"/>
        <rFont val="ＭＳ 明朝"/>
        <family val="1"/>
        <charset val="128"/>
      </rPr>
      <t>28</t>
    </r>
    <r>
      <rPr>
        <sz val="11"/>
        <rFont val="ＭＳ Ｐゴシック"/>
        <family val="3"/>
        <charset val="128"/>
      </rPr>
      <t/>
    </r>
  </si>
  <si>
    <r>
      <t>H</t>
    </r>
    <r>
      <rPr>
        <sz val="11"/>
        <rFont val="ＭＳ 明朝"/>
        <family val="1"/>
        <charset val="128"/>
      </rPr>
      <t>29</t>
    </r>
    <r>
      <rPr>
        <sz val="11"/>
        <rFont val="ＭＳ Ｐゴシック"/>
        <family val="3"/>
        <charset val="128"/>
      </rPr>
      <t/>
    </r>
  </si>
  <si>
    <r>
      <t>H</t>
    </r>
    <r>
      <rPr>
        <sz val="11"/>
        <rFont val="ＭＳ 明朝"/>
        <family val="1"/>
        <charset val="128"/>
      </rPr>
      <t>30</t>
    </r>
    <r>
      <rPr>
        <sz val="11"/>
        <rFont val="ＭＳ Ｐゴシック"/>
        <family val="3"/>
        <charset val="128"/>
      </rPr>
      <t/>
    </r>
  </si>
  <si>
    <r>
      <rPr>
        <sz val="11"/>
        <rFont val="ＭＳ 明朝"/>
        <family val="1"/>
        <charset val="128"/>
      </rPr>
      <t>R1</t>
    </r>
    <r>
      <rPr>
        <sz val="11"/>
        <rFont val="ＭＳ Ｐゴシック"/>
        <family val="3"/>
        <charset val="128"/>
      </rPr>
      <t/>
    </r>
    <phoneticPr fontId="3"/>
  </si>
  <si>
    <t>平成27年鹿児島県産業連関表［39部門表］</t>
    <rPh sb="0" eb="2">
      <t>ヘイセイ</t>
    </rPh>
    <rPh sb="4" eb="5">
      <t>ネン</t>
    </rPh>
    <rPh sb="5" eb="9">
      <t>カゴシマケン</t>
    </rPh>
    <rPh sb="9" eb="11">
      <t>サンギョウ</t>
    </rPh>
    <rPh sb="11" eb="14">
      <t>レンカンヒョウ</t>
    </rPh>
    <rPh sb="17" eb="19">
      <t>ブモン</t>
    </rPh>
    <rPh sb="19" eb="20">
      <t>ヒョウ</t>
    </rPh>
    <phoneticPr fontId="6"/>
  </si>
  <si>
    <t>農業</t>
    <rPh sb="1" eb="2">
      <t>ギョウ</t>
    </rPh>
    <phoneticPr fontId="1"/>
  </si>
  <si>
    <t>林業</t>
    <rPh sb="0" eb="2">
      <t>リンギョウ</t>
    </rPh>
    <phoneticPr fontId="1"/>
  </si>
  <si>
    <t>漁業</t>
    <rPh sb="0" eb="2">
      <t>ギョギョウ</t>
    </rPh>
    <phoneticPr fontId="1"/>
  </si>
  <si>
    <t>対事業所
サービス</t>
  </si>
  <si>
    <t>対個人
サービス</t>
  </si>
  <si>
    <t>家計外
消費支出
（列）</t>
    <phoneticPr fontId="3"/>
  </si>
  <si>
    <t>民間消費支出</t>
    <rPh sb="0" eb="1">
      <t>ミンカン</t>
    </rPh>
    <rPh sb="1" eb="3">
      <t>ショウヒ</t>
    </rPh>
    <rPh sb="3" eb="5">
      <t>シシュツ</t>
    </rPh>
    <phoneticPr fontId="55"/>
  </si>
  <si>
    <t>一般政府
消費支出</t>
    <rPh sb="0" eb="1">
      <t>イッパン</t>
    </rPh>
    <rPh sb="1" eb="3">
      <t>セイフ</t>
    </rPh>
    <rPh sb="5" eb="7">
      <t>ショウヒ</t>
    </rPh>
    <rPh sb="6" eb="8">
      <t>シシュツ</t>
    </rPh>
    <phoneticPr fontId="55"/>
  </si>
  <si>
    <t>県内総固定
資本形成
(公的)</t>
    <rPh sb="0" eb="1">
      <t>ケンナイ</t>
    </rPh>
    <rPh sb="2" eb="4">
      <t>コテイ</t>
    </rPh>
    <rPh sb="6" eb="8">
      <t>シホン</t>
    </rPh>
    <rPh sb="7" eb="9">
      <t>ケイセイ</t>
    </rPh>
    <rPh sb="11" eb="13">
      <t>コウテキ</t>
    </rPh>
    <phoneticPr fontId="55"/>
  </si>
  <si>
    <t>県内総固定
資本形成
(民間)</t>
    <rPh sb="0" eb="1">
      <t>ケンナイ</t>
    </rPh>
    <rPh sb="2" eb="4">
      <t>コテイ</t>
    </rPh>
    <rPh sb="6" eb="8">
      <t>シホン</t>
    </rPh>
    <rPh sb="7" eb="9">
      <t>ケイセイ</t>
    </rPh>
    <rPh sb="11" eb="13">
      <t>ミンカン</t>
    </rPh>
    <phoneticPr fontId="55"/>
  </si>
  <si>
    <t>在庫純増</t>
    <rPh sb="0" eb="1">
      <t>ザイコ</t>
    </rPh>
    <rPh sb="1" eb="3">
      <t>ジュンゾウ</t>
    </rPh>
    <phoneticPr fontId="55"/>
  </si>
  <si>
    <t>県内
最終需要計</t>
    <rPh sb="0" eb="1">
      <t>ケンナイ</t>
    </rPh>
    <rPh sb="3" eb="5">
      <t>サイシュウ</t>
    </rPh>
    <rPh sb="4" eb="6">
      <t>ジュヨウ</t>
    </rPh>
    <rPh sb="6" eb="7">
      <t>ケイ</t>
    </rPh>
    <phoneticPr fontId="55"/>
  </si>
  <si>
    <t>県内
需要合計</t>
    <rPh sb="0" eb="1">
      <t>ケンナイ</t>
    </rPh>
    <rPh sb="3" eb="5">
      <t>ジュヨウ</t>
    </rPh>
    <rPh sb="4" eb="6">
      <t>ゴウケイ</t>
    </rPh>
    <phoneticPr fontId="55"/>
  </si>
  <si>
    <t>移輸出</t>
    <rPh sb="0" eb="2">
      <t>ユシュツ</t>
    </rPh>
    <phoneticPr fontId="55"/>
  </si>
  <si>
    <t>最終需要計</t>
    <rPh sb="0" eb="2">
      <t>サイシュウ</t>
    </rPh>
    <rPh sb="2" eb="4">
      <t>ジュヨウ</t>
    </rPh>
    <rPh sb="4" eb="5">
      <t>ケイ</t>
    </rPh>
    <phoneticPr fontId="55"/>
  </si>
  <si>
    <t>（控除）
移輸入計</t>
    <rPh sb="5" eb="7">
      <t>ユニュウ</t>
    </rPh>
    <rPh sb="7" eb="8">
      <t>ケイ</t>
    </rPh>
    <phoneticPr fontId="55"/>
  </si>
  <si>
    <t>最終需要
部門計</t>
    <rPh sb="0" eb="1">
      <t>サイシュウ</t>
    </rPh>
    <rPh sb="5" eb="7">
      <t>ブモン</t>
    </rPh>
    <rPh sb="6" eb="7">
      <t>ケイ</t>
    </rPh>
    <phoneticPr fontId="55"/>
  </si>
  <si>
    <t>県内生産額</t>
    <rPh sb="0" eb="1">
      <t>ケンナイ</t>
    </rPh>
    <rPh sb="1" eb="4">
      <t>セイサンガク</t>
    </rPh>
    <phoneticPr fontId="55"/>
  </si>
  <si>
    <t>移輸入率    -1*(87/79)      a</t>
    <rPh sb="0" eb="1">
      <t>イ</t>
    </rPh>
    <rPh sb="1" eb="3">
      <t>ユニュウ</t>
    </rPh>
    <rPh sb="3" eb="4">
      <t>リツ</t>
    </rPh>
    <phoneticPr fontId="3"/>
  </si>
  <si>
    <t>粗付加価値率 (96/97) Ｃ</t>
    <phoneticPr fontId="3"/>
  </si>
  <si>
    <t>雇用者所得率 (91/97) Ｄ</t>
    <phoneticPr fontId="3"/>
  </si>
  <si>
    <t>プラスチック・ゴム製品</t>
  </si>
  <si>
    <t>情報通信機器</t>
  </si>
  <si>
    <t>他に分類されない会員制団体</t>
  </si>
  <si>
    <t>家計外消費支出（行）</t>
  </si>
  <si>
    <t>間接税（関税・輸入品商品税を除く。）</t>
  </si>
  <si>
    <t>県内生産額</t>
    <rPh sb="0" eb="1">
      <t>ケン</t>
    </rPh>
    <phoneticPr fontId="1"/>
  </si>
  <si>
    <r>
      <t xml:space="preserve">移輸入額
</t>
    </r>
    <r>
      <rPr>
        <sz val="9"/>
        <rFont val="ＭＳ 明朝"/>
        <family val="1"/>
        <charset val="128"/>
      </rPr>
      <t>②</t>
    </r>
    <rPh sb="0" eb="1">
      <t>イ</t>
    </rPh>
    <rPh sb="1" eb="4">
      <t>ユニュウガク</t>
    </rPh>
    <phoneticPr fontId="3"/>
  </si>
  <si>
    <r>
      <t xml:space="preserve">自給率
</t>
    </r>
    <r>
      <rPr>
        <sz val="9"/>
        <rFont val="ＭＳ 明朝"/>
        <family val="1"/>
        <charset val="128"/>
      </rPr>
      <t>１－③</t>
    </r>
    <rPh sb="0" eb="3">
      <t>ジキュウリツ</t>
    </rPh>
    <phoneticPr fontId="6"/>
  </si>
  <si>
    <r>
      <t xml:space="preserve">移輸入率
</t>
    </r>
    <r>
      <rPr>
        <sz val="9"/>
        <rFont val="ＭＳ 明朝"/>
        <family val="1"/>
        <charset val="128"/>
      </rPr>
      <t>③＝②／①</t>
    </r>
    <rPh sb="0" eb="1">
      <t>イ</t>
    </rPh>
    <rPh sb="1" eb="3">
      <t>ユニュウ</t>
    </rPh>
    <rPh sb="3" eb="4">
      <t>リツ</t>
    </rPh>
    <phoneticPr fontId="6"/>
  </si>
  <si>
    <t>344,880,824/1,073,907,194</t>
    <phoneticPr fontId="3"/>
  </si>
  <si>
    <t>石油・
石炭製品</t>
  </si>
  <si>
    <t>プラスチック
・ゴム製品</t>
  </si>
  <si>
    <t>窯業・
土石製品</t>
  </si>
  <si>
    <t>はん用
機械</t>
  </si>
  <si>
    <t>生産用
機械</t>
  </si>
  <si>
    <t>業務用
機械</t>
  </si>
  <si>
    <t>情報通信
機器</t>
  </si>
  <si>
    <t>その他の製造
工業製品</t>
  </si>
  <si>
    <t>電力・ガス
・熱供給</t>
  </si>
  <si>
    <t>金融
・保険</t>
  </si>
  <si>
    <t>運輸
・郵便</t>
  </si>
  <si>
    <t>教育
・研究</t>
  </si>
  <si>
    <t>医療
・福祉</t>
  </si>
  <si>
    <t>石油・石炭製品</t>
    <phoneticPr fontId="3"/>
  </si>
  <si>
    <t>プラスチック・ゴム製品</t>
    <phoneticPr fontId="3"/>
  </si>
  <si>
    <t>パルプ・紙・木製品</t>
    <phoneticPr fontId="3"/>
  </si>
  <si>
    <t>窯業・土石製品</t>
    <phoneticPr fontId="3"/>
  </si>
  <si>
    <t>はん用機械</t>
    <phoneticPr fontId="3"/>
  </si>
  <si>
    <t>生産用機械</t>
    <phoneticPr fontId="3"/>
  </si>
  <si>
    <t>業務用機械</t>
    <phoneticPr fontId="3"/>
  </si>
  <si>
    <t>情報通信機器</t>
    <phoneticPr fontId="3"/>
  </si>
  <si>
    <t>その他の製造工業製品</t>
    <phoneticPr fontId="3"/>
  </si>
  <si>
    <t>電力・ガス・熱供給</t>
    <phoneticPr fontId="3"/>
  </si>
  <si>
    <t>金融・保険</t>
    <phoneticPr fontId="3"/>
  </si>
  <si>
    <t>運輸・郵便</t>
    <phoneticPr fontId="3"/>
  </si>
  <si>
    <t>教育・研究</t>
    <phoneticPr fontId="3"/>
  </si>
  <si>
    <t>医療・福祉</t>
    <phoneticPr fontId="3"/>
  </si>
  <si>
    <t>対事業所サービス</t>
    <phoneticPr fontId="3"/>
  </si>
  <si>
    <t>対個人サービス</t>
    <phoneticPr fontId="3"/>
  </si>
  <si>
    <t>パルプ・紙・木製品</t>
    <phoneticPr fontId="3"/>
  </si>
  <si>
    <t>化学製品</t>
    <phoneticPr fontId="3"/>
  </si>
  <si>
    <t>石油・石炭製品</t>
    <phoneticPr fontId="3"/>
  </si>
  <si>
    <t>プラスチック・ゴム製品</t>
    <phoneticPr fontId="3"/>
  </si>
  <si>
    <t>窯業・土石製品</t>
    <phoneticPr fontId="3"/>
  </si>
  <si>
    <t>生産用機械</t>
    <phoneticPr fontId="3"/>
  </si>
  <si>
    <t>業務用機械</t>
    <phoneticPr fontId="3"/>
  </si>
  <si>
    <t>情報通信機器</t>
    <phoneticPr fontId="3"/>
  </si>
  <si>
    <t>その他の製造工業製品</t>
    <phoneticPr fontId="3"/>
  </si>
  <si>
    <t>建設</t>
    <phoneticPr fontId="3"/>
  </si>
  <si>
    <t>対個人サービス</t>
    <phoneticPr fontId="3"/>
  </si>
  <si>
    <t>他に分類されない会員制団体</t>
    <phoneticPr fontId="3"/>
  </si>
  <si>
    <t>生産用機械</t>
    <phoneticPr fontId="3"/>
  </si>
  <si>
    <t>正方行列</t>
    <rPh sb="0" eb="2">
      <t>セイホウ</t>
    </rPh>
    <rPh sb="2" eb="4">
      <t>ギョウレツ</t>
    </rPh>
    <phoneticPr fontId="3"/>
  </si>
  <si>
    <t>39×39の</t>
    <phoneticPr fontId="3"/>
  </si>
  <si>
    <t>就業者
誘発数</t>
    <phoneticPr fontId="3"/>
  </si>
  <si>
    <t>平成２７年鹿児島県産業連関表［３９部門表］</t>
    <rPh sb="0" eb="2">
      <t>ヘイセイ</t>
    </rPh>
    <rPh sb="4" eb="5">
      <t>ネン</t>
    </rPh>
    <rPh sb="5" eb="9">
      <t>カゴシマケン</t>
    </rPh>
    <rPh sb="9" eb="11">
      <t>サンギョウ</t>
    </rPh>
    <rPh sb="11" eb="14">
      <t>レンカンヒョウ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</si>
</sst>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00"/>
    <numFmt numFmtId="177" formatCode="#,##0_ ;[Red]\-#,##0\ "/>
    <numFmt numFmtId="178" formatCode="#,##0.000000;[Red]\-#,##0.000000"/>
    <numFmt numFmtId="179" formatCode="#,##0.000000_ ;[Red]\-#,##0.000000\ "/>
    <numFmt numFmtId="180" formatCode="0000\-000"/>
    <numFmt numFmtId="181" formatCode="#,##0.000;[Red]\-#,##0.000"/>
    <numFmt numFmtId="182" formatCode="0000\-00"/>
    <numFmt numFmtId="183" formatCode="#,##0.0000000;[Red]\-#,##0.0000000"/>
    <numFmt numFmtId="184" formatCode="0.00_ "/>
    <numFmt numFmtId="185" formatCode="#,##0_ "/>
    <numFmt numFmtId="186" formatCode="0.0_ "/>
    <numFmt numFmtId="187" formatCode="0.000000000"/>
    <numFmt numFmtId="188" formatCode="0.0000000000"/>
    <numFmt numFmtId="189" formatCode="#,##0.0000000000;[Red]\-#,##0.0000000000"/>
    <numFmt numFmtId="190" formatCode="#,##0.000000000000000000;[Red]\-#,##0.000000000000000000"/>
    <numFmt numFmtId="191" formatCode="#,##0;&quot;▲&quot;#,##0;&quot;-&quot;"/>
    <numFmt numFmtId="192" formatCode="0.000000000_ "/>
    <numFmt numFmtId="193" formatCode="#,##0.00000000_ "/>
    <numFmt numFmtId="194" formatCode="#,##0.00000000000_ "/>
    <numFmt numFmtId="195" formatCode="#,##0.000000000000_ "/>
  </numFmts>
  <fonts count="56">
    <font>
      <sz val="11"/>
      <name val="ＭＳ 明朝"/>
      <family val="1"/>
      <charset val="128"/>
    </font>
    <font>
      <sz val="11"/>
      <name val="ＭＳ ゴシック"/>
      <family val="3"/>
      <charset val="128"/>
    </font>
    <font>
      <sz val="11"/>
      <name val="ＭＳ 明朝"/>
      <family val="1"/>
      <charset val="128"/>
    </font>
    <font>
      <sz val="6"/>
      <name val="ＭＳ 明朝"/>
      <family val="1"/>
      <charset val="128"/>
    </font>
    <font>
      <sz val="10"/>
      <name val="ＭＳ 明朝"/>
      <family val="1"/>
      <charset val="128"/>
    </font>
    <font>
      <sz val="14"/>
      <name val="ＭＳ 明朝"/>
      <family val="1"/>
      <charset val="128"/>
    </font>
    <font>
      <sz val="6"/>
      <name val="ＭＳ Ｐゴシック"/>
      <family val="3"/>
      <charset val="128"/>
    </font>
    <font>
      <sz val="11"/>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12"/>
      <name val="ＭＳ Ｐゴシック"/>
      <family val="3"/>
      <charset val="128"/>
    </font>
    <font>
      <sz val="9"/>
      <name val="ＭＳ Ｐ明朝"/>
      <family val="1"/>
      <charset val="128"/>
    </font>
    <font>
      <sz val="9"/>
      <name val="ＭＳ 明朝"/>
      <family val="1"/>
      <charset val="128"/>
    </font>
    <font>
      <sz val="12"/>
      <name val="ＭＳ 明朝"/>
      <family val="1"/>
      <charset val="128"/>
    </font>
    <font>
      <b/>
      <sz val="11"/>
      <name val="ＭＳ Ｐゴシック"/>
      <family val="3"/>
      <charset val="128"/>
    </font>
    <font>
      <sz val="14"/>
      <name val="ＭＳ 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vertAlign val="superscript"/>
      <sz val="10"/>
      <name val="ＭＳ 明朝"/>
      <family val="1"/>
      <charset val="128"/>
    </font>
    <font>
      <sz val="8"/>
      <name val="ＭＳ 明朝"/>
      <family val="1"/>
      <charset val="128"/>
    </font>
    <font>
      <sz val="6"/>
      <name val="HGｺﾞｼｯｸM"/>
      <family val="3"/>
      <charset val="128"/>
    </font>
    <font>
      <sz val="14"/>
      <name val="HGｺﾞｼｯｸM"/>
      <family val="3"/>
      <charset val="128"/>
    </font>
    <font>
      <sz val="11"/>
      <name val="HGｺﾞｼｯｸM"/>
      <family val="3"/>
      <charset val="128"/>
    </font>
    <font>
      <sz val="10"/>
      <name val="HGｺﾞｼｯｸM"/>
      <family val="3"/>
      <charset val="128"/>
    </font>
    <font>
      <sz val="13"/>
      <name val="HGｺﾞｼｯｸM"/>
      <family val="3"/>
      <charset val="128"/>
    </font>
    <font>
      <b/>
      <sz val="16"/>
      <name val="ＭＳ Ｐゴシック"/>
      <family val="3"/>
      <charset val="128"/>
    </font>
    <font>
      <b/>
      <sz val="12"/>
      <name val="ＭＳ Ｐゴシック"/>
      <family val="3"/>
      <charset val="128"/>
    </font>
    <font>
      <b/>
      <sz val="9"/>
      <color indexed="81"/>
      <name val="ＭＳ Ｐゴシック"/>
      <family val="3"/>
      <charset val="128"/>
    </font>
    <font>
      <sz val="11"/>
      <color theme="1"/>
      <name val="HGｺﾞｼｯｸM"/>
      <family val="3"/>
      <charset val="128"/>
    </font>
    <font>
      <sz val="8"/>
      <color theme="1"/>
      <name val="HGｺﾞｼｯｸM"/>
      <family val="3"/>
      <charset val="128"/>
    </font>
    <font>
      <sz val="9"/>
      <color theme="1"/>
      <name val="HGｺﾞｼｯｸM"/>
      <family val="3"/>
      <charset val="128"/>
    </font>
    <font>
      <sz val="11"/>
      <color theme="0"/>
      <name val="ＭＳ 明朝"/>
      <family val="1"/>
      <charset val="128"/>
    </font>
    <font>
      <sz val="11"/>
      <color theme="3"/>
      <name val="ＭＳ 明朝"/>
      <family val="1"/>
      <charset val="128"/>
    </font>
    <font>
      <sz val="11"/>
      <color rgb="FFFF0000"/>
      <name val="ＭＳ 明朝"/>
      <family val="1"/>
      <charset val="128"/>
    </font>
    <font>
      <sz val="12"/>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6"/>
      <name val="ＭＳ ゴシック"/>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5"/>
        <bgColor indexed="64"/>
      </patternFill>
    </fill>
    <fill>
      <patternFill patternType="solid">
        <fgColor indexed="15"/>
        <bgColor indexed="64"/>
      </patternFill>
    </fill>
    <fill>
      <patternFill patternType="solid">
        <fgColor indexed="41"/>
        <bgColor indexed="64"/>
      </patternFill>
    </fill>
    <fill>
      <patternFill patternType="solid">
        <fgColor indexed="13"/>
        <bgColor indexed="64"/>
      </patternFill>
    </fill>
    <fill>
      <patternFill patternType="solid">
        <fgColor indexed="42"/>
        <bgColor indexed="64"/>
      </patternFill>
    </fill>
    <fill>
      <patternFill patternType="solid">
        <fgColor theme="0"/>
        <bgColor indexed="64"/>
      </patternFill>
    </fill>
    <fill>
      <patternFill patternType="solid">
        <fgColor theme="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3" tint="0.79998168889431442"/>
        <bgColor indexed="64"/>
      </patternFill>
    </fill>
  </fills>
  <borders count="1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double">
        <color indexed="64"/>
      </left>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style="double">
        <color indexed="64"/>
      </left>
      <right style="thin">
        <color indexed="64"/>
      </right>
      <top style="hair">
        <color indexed="64"/>
      </top>
      <bottom/>
      <diagonal/>
    </border>
    <border>
      <left style="hair">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theme="1"/>
      </left>
      <right/>
      <top style="thin">
        <color theme="1"/>
      </top>
      <bottom/>
      <diagonal/>
    </border>
    <border>
      <left/>
      <right style="thin">
        <color indexed="64"/>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indexed="64"/>
      </bottom>
      <diagonal/>
    </border>
    <border>
      <left/>
      <right style="thin">
        <color theme="1"/>
      </right>
      <top/>
      <bottom style="thin">
        <color indexed="64"/>
      </bottom>
      <diagonal/>
    </border>
    <border>
      <left style="thin">
        <color theme="1"/>
      </left>
      <right/>
      <top style="thin">
        <color indexed="64"/>
      </top>
      <bottom/>
      <diagonal/>
    </border>
    <border>
      <left/>
      <right style="thin">
        <color theme="1"/>
      </right>
      <top style="thin">
        <color indexed="64"/>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indexed="64"/>
      </bottom>
      <diagonal/>
    </border>
    <border>
      <left style="thin">
        <color theme="1"/>
      </left>
      <right style="thin">
        <color theme="1"/>
      </right>
      <top style="thin">
        <color indexed="64"/>
      </top>
      <bottom style="thin">
        <color theme="1"/>
      </bottom>
      <diagonal/>
    </border>
    <border>
      <left style="thin">
        <color theme="1"/>
      </left>
      <right style="thin">
        <color theme="1"/>
      </right>
      <top style="thin">
        <color indexed="64"/>
      </top>
      <bottom/>
      <diagonal/>
    </border>
    <border>
      <left style="thin">
        <color rgb="FFFF0000"/>
      </left>
      <right style="thin">
        <color rgb="FFFF0000"/>
      </right>
      <top style="thin">
        <color rgb="FFFF0000"/>
      </top>
      <bottom style="thin">
        <color rgb="FFFF0000"/>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thin">
        <color indexed="64"/>
      </left>
      <right style="hair">
        <color indexed="64"/>
      </right>
      <top/>
      <bottom style="thin">
        <color indexed="64"/>
      </bottom>
      <diagonal/>
    </border>
  </borders>
  <cellStyleXfs count="54">
    <xf numFmtId="0" fontId="0" fillId="0" borderId="0" applyNumberFormat="0" applyFill="0" applyBorder="0" applyAlignment="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18"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38" fontId="1" fillId="0" borderId="0" applyFont="0" applyFill="0" applyBorder="0" applyAlignment="0" applyProtection="0"/>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7" fillId="0" borderId="0"/>
    <xf numFmtId="0" fontId="2" fillId="0" borderId="0"/>
    <xf numFmtId="0" fontId="7" fillId="0" borderId="0">
      <alignment vertical="center"/>
    </xf>
    <xf numFmtId="0" fontId="10" fillId="0" borderId="0"/>
    <xf numFmtId="0" fontId="7" fillId="0" borderId="0" applyNumberFormat="0" applyFill="0" applyBorder="0" applyAlignment="0"/>
    <xf numFmtId="0" fontId="7" fillId="0" borderId="0"/>
    <xf numFmtId="0" fontId="7" fillId="0" borderId="0"/>
    <xf numFmtId="0" fontId="7" fillId="0" borderId="0"/>
    <xf numFmtId="0" fontId="14" fillId="0" borderId="0"/>
    <xf numFmtId="0" fontId="5" fillId="0" borderId="0"/>
    <xf numFmtId="0" fontId="34" fillId="4" borderId="0" applyNumberFormat="0" applyBorder="0" applyAlignment="0" applyProtection="0">
      <alignment vertical="center"/>
    </xf>
    <xf numFmtId="0" fontId="2" fillId="0" borderId="0"/>
  </cellStyleXfs>
  <cellXfs count="687">
    <xf numFmtId="0" fontId="0" fillId="0" borderId="0" xfId="0"/>
    <xf numFmtId="38" fontId="2" fillId="0" borderId="10" xfId="33" applyFont="1" applyBorder="1"/>
    <xf numFmtId="38" fontId="2" fillId="0" borderId="11" xfId="33" applyFont="1" applyBorder="1"/>
    <xf numFmtId="38" fontId="2" fillId="0" borderId="12" xfId="33" applyFont="1" applyBorder="1"/>
    <xf numFmtId="176" fontId="8" fillId="0" borderId="13" xfId="46" applyNumberFormat="1" applyFont="1" applyFill="1" applyBorder="1" applyAlignment="1">
      <alignment horizontal="center"/>
    </xf>
    <xf numFmtId="0" fontId="9" fillId="0" borderId="14" xfId="46" applyFont="1" applyFill="1" applyBorder="1"/>
    <xf numFmtId="176" fontId="8" fillId="0" borderId="15" xfId="46" applyNumberFormat="1" applyFont="1" applyFill="1" applyBorder="1" applyAlignment="1">
      <alignment horizontal="center"/>
    </xf>
    <xf numFmtId="0" fontId="9" fillId="0" borderId="16" xfId="46" applyFont="1" applyFill="1" applyBorder="1"/>
    <xf numFmtId="176" fontId="8" fillId="0" borderId="17" xfId="46" applyNumberFormat="1" applyFont="1" applyFill="1" applyBorder="1" applyAlignment="1">
      <alignment horizontal="center"/>
    </xf>
    <xf numFmtId="0" fontId="9" fillId="0" borderId="18" xfId="46" applyFont="1" applyFill="1" applyBorder="1"/>
    <xf numFmtId="38" fontId="2" fillId="0" borderId="0" xfId="33" applyFont="1" applyBorder="1"/>
    <xf numFmtId="38" fontId="0" fillId="0" borderId="11" xfId="33" applyFont="1" applyBorder="1" applyAlignment="1">
      <alignment horizontal="center"/>
    </xf>
    <xf numFmtId="176" fontId="8" fillId="0" borderId="13" xfId="46" applyNumberFormat="1" applyFont="1" applyFill="1" applyBorder="1" applyAlignment="1">
      <alignment horizontal="center" vertical="center"/>
    </xf>
    <xf numFmtId="0" fontId="9" fillId="0" borderId="14" xfId="46" applyFont="1" applyFill="1" applyBorder="1" applyAlignment="1">
      <alignment vertical="center"/>
    </xf>
    <xf numFmtId="38" fontId="2" fillId="0" borderId="19" xfId="33" applyFont="1" applyBorder="1" applyAlignment="1">
      <alignment vertical="center"/>
    </xf>
    <xf numFmtId="176" fontId="8" fillId="0" borderId="15" xfId="46" applyNumberFormat="1" applyFont="1" applyFill="1" applyBorder="1" applyAlignment="1">
      <alignment horizontal="center" vertical="center"/>
    </xf>
    <xf numFmtId="0" fontId="9" fillId="0" borderId="16" xfId="46" applyFont="1" applyFill="1" applyBorder="1" applyAlignment="1">
      <alignment vertical="center"/>
    </xf>
    <xf numFmtId="38" fontId="2" fillId="0" borderId="20" xfId="33" applyFont="1" applyBorder="1" applyAlignment="1">
      <alignment vertical="center"/>
    </xf>
    <xf numFmtId="176" fontId="8" fillId="0" borderId="17" xfId="46" applyNumberFormat="1" applyFont="1" applyFill="1" applyBorder="1" applyAlignment="1">
      <alignment horizontal="center" vertical="center"/>
    </xf>
    <xf numFmtId="0" fontId="9" fillId="0" borderId="18" xfId="46" applyFont="1" applyFill="1" applyBorder="1" applyAlignment="1">
      <alignment vertical="center"/>
    </xf>
    <xf numFmtId="0" fontId="8" fillId="0" borderId="17" xfId="0" applyFont="1" applyBorder="1" applyAlignment="1">
      <alignment vertical="center"/>
    </xf>
    <xf numFmtId="0" fontId="9" fillId="0" borderId="18" xfId="0" applyFont="1" applyBorder="1" applyAlignment="1">
      <alignmen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38" fontId="2" fillId="0" borderId="10" xfId="33" applyFont="1" applyBorder="1" applyAlignment="1">
      <alignment vertical="center"/>
    </xf>
    <xf numFmtId="38" fontId="2" fillId="0" borderId="11" xfId="33"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4" fillId="0" borderId="0" xfId="0" applyFont="1" applyAlignment="1">
      <alignment horizontal="right"/>
    </xf>
    <xf numFmtId="0" fontId="11" fillId="0" borderId="0" xfId="0" applyFont="1"/>
    <xf numFmtId="0" fontId="7" fillId="0" borderId="0" xfId="0" applyFont="1"/>
    <xf numFmtId="0" fontId="0" fillId="0" borderId="23" xfId="0" applyBorder="1"/>
    <xf numFmtId="0" fontId="9" fillId="0" borderId="0" xfId="46" applyFont="1" applyFill="1" applyBorder="1"/>
    <xf numFmtId="178" fontId="2" fillId="0" borderId="10" xfId="33" applyNumberFormat="1" applyFont="1" applyBorder="1"/>
    <xf numFmtId="38" fontId="2" fillId="0" borderId="15" xfId="33" applyFont="1" applyBorder="1"/>
    <xf numFmtId="178" fontId="2" fillId="0" borderId="11" xfId="33" applyNumberFormat="1" applyFont="1" applyBorder="1"/>
    <xf numFmtId="38" fontId="2" fillId="0" borderId="22" xfId="33" applyFont="1" applyBorder="1"/>
    <xf numFmtId="0" fontId="9" fillId="0" borderId="16" xfId="46" applyFont="1" applyFill="1" applyBorder="1" applyAlignment="1">
      <alignment shrinkToFit="1"/>
    </xf>
    <xf numFmtId="0" fontId="9" fillId="0" borderId="18" xfId="46" applyFont="1" applyFill="1" applyBorder="1" applyAlignment="1">
      <alignment shrinkToFit="1"/>
    </xf>
    <xf numFmtId="0" fontId="2" fillId="0" borderId="0" xfId="43"/>
    <xf numFmtId="0" fontId="16" fillId="0" borderId="0" xfId="43" applyFont="1" applyAlignment="1">
      <alignment horizontal="left"/>
    </xf>
    <xf numFmtId="0" fontId="2" fillId="0" borderId="0" xfId="43" applyAlignment="1">
      <alignment horizontal="centerContinuous"/>
    </xf>
    <xf numFmtId="0" fontId="2" fillId="0" borderId="0" xfId="43" applyAlignment="1">
      <alignment horizontal="left"/>
    </xf>
    <xf numFmtId="0" fontId="4" fillId="0" borderId="0" xfId="43" applyFont="1" applyAlignment="1">
      <alignment horizontal="left"/>
    </xf>
    <xf numFmtId="0" fontId="4" fillId="0" borderId="0" xfId="43" applyFont="1"/>
    <xf numFmtId="0" fontId="4" fillId="0" borderId="0" xfId="43" applyFont="1" applyAlignment="1">
      <alignment horizontal="centerContinuous"/>
    </xf>
    <xf numFmtId="0" fontId="4" fillId="0" borderId="0" xfId="43" applyFont="1" applyFill="1"/>
    <xf numFmtId="0" fontId="4" fillId="0" borderId="0" xfId="43" applyFont="1" applyFill="1" applyBorder="1" applyAlignment="1">
      <alignment horizontal="centerContinuous" vertical="center"/>
    </xf>
    <xf numFmtId="0" fontId="9" fillId="0" borderId="0" xfId="43" applyFont="1" applyAlignment="1">
      <alignment horizontal="centerContinuous" vertical="center" wrapText="1"/>
    </xf>
    <xf numFmtId="0" fontId="4" fillId="0" borderId="0" xfId="43" applyFont="1" applyAlignment="1">
      <alignment horizontal="centerContinuous" vertical="center"/>
    </xf>
    <xf numFmtId="0" fontId="4" fillId="0" borderId="0" xfId="43" applyFont="1" applyFill="1" applyAlignment="1">
      <alignment horizontal="centerContinuous"/>
    </xf>
    <xf numFmtId="0" fontId="9" fillId="0" borderId="0" xfId="43" applyFont="1" applyAlignment="1">
      <alignment horizontal="centerContinuous" vertical="center"/>
    </xf>
    <xf numFmtId="0" fontId="4" fillId="0" borderId="0" xfId="43" applyFont="1" applyAlignment="1">
      <alignment horizontal="centerContinuous" vertical="top"/>
    </xf>
    <xf numFmtId="0" fontId="4" fillId="0" borderId="0" xfId="43" applyFont="1" applyAlignment="1">
      <alignment horizontal="right"/>
    </xf>
    <xf numFmtId="0" fontId="4" fillId="0" borderId="0" xfId="43" applyFont="1" applyAlignment="1">
      <alignment horizontal="center"/>
    </xf>
    <xf numFmtId="0" fontId="17" fillId="24" borderId="13" xfId="43" applyFont="1" applyFill="1" applyBorder="1" applyAlignment="1">
      <alignment vertical="center" wrapText="1"/>
    </xf>
    <xf numFmtId="0" fontId="4" fillId="24" borderId="25" xfId="43" applyFont="1" applyFill="1" applyBorder="1" applyAlignment="1">
      <alignment vertical="center" wrapText="1"/>
    </xf>
    <xf numFmtId="0" fontId="4" fillId="24" borderId="14" xfId="43" applyFont="1" applyFill="1" applyBorder="1" applyAlignment="1">
      <alignment vertical="center" wrapText="1"/>
    </xf>
    <xf numFmtId="0" fontId="9" fillId="0" borderId="0" xfId="43" applyFont="1" applyAlignment="1">
      <alignment vertical="center" wrapText="1"/>
    </xf>
    <xf numFmtId="0" fontId="17" fillId="24" borderId="17" xfId="43" applyFont="1" applyFill="1" applyBorder="1" applyAlignment="1">
      <alignment vertical="center" wrapText="1"/>
    </xf>
    <xf numFmtId="0" fontId="4" fillId="24" borderId="26" xfId="43" applyFont="1" applyFill="1" applyBorder="1" applyAlignment="1">
      <alignment vertical="center" wrapText="1"/>
    </xf>
    <xf numFmtId="0" fontId="4" fillId="24" borderId="18" xfId="43" applyFont="1" applyFill="1" applyBorder="1" applyAlignment="1">
      <alignment vertical="center" wrapText="1"/>
    </xf>
    <xf numFmtId="0" fontId="10" fillId="24" borderId="13" xfId="43" applyFont="1" applyFill="1" applyBorder="1" applyAlignment="1">
      <alignment horizontal="centerContinuous" vertical="center" wrapText="1"/>
    </xf>
    <xf numFmtId="0" fontId="4" fillId="24" borderId="25" xfId="43" applyFont="1" applyFill="1" applyBorder="1" applyAlignment="1">
      <alignment horizontal="centerContinuous" vertical="center"/>
    </xf>
    <xf numFmtId="0" fontId="4" fillId="24" borderId="14" xfId="43" applyFont="1" applyFill="1" applyBorder="1" applyAlignment="1">
      <alignment horizontal="centerContinuous" vertical="center"/>
    </xf>
    <xf numFmtId="0" fontId="17" fillId="24" borderId="17" xfId="43" applyFont="1" applyFill="1" applyBorder="1" applyAlignment="1">
      <alignment horizontal="centerContinuous" vertical="center" wrapText="1"/>
    </xf>
    <xf numFmtId="0" fontId="10" fillId="24" borderId="27" xfId="43" applyFont="1" applyFill="1" applyBorder="1" applyAlignment="1">
      <alignment horizontal="centerContinuous" vertical="center"/>
    </xf>
    <xf numFmtId="0" fontId="4" fillId="24" borderId="28" xfId="43" applyFont="1" applyFill="1" applyBorder="1" applyAlignment="1">
      <alignment horizontal="centerContinuous" vertical="center"/>
    </xf>
    <xf numFmtId="0" fontId="4" fillId="24" borderId="29" xfId="43" applyFont="1" applyFill="1" applyBorder="1" applyAlignment="1">
      <alignment horizontal="centerContinuous" vertical="center"/>
    </xf>
    <xf numFmtId="0" fontId="17" fillId="0" borderId="0" xfId="43" applyFont="1" applyAlignment="1">
      <alignment horizontal="center" vertical="center"/>
    </xf>
    <xf numFmtId="0" fontId="10" fillId="0" borderId="23" xfId="43" applyFont="1" applyFill="1" applyBorder="1" applyAlignment="1">
      <alignment horizontal="centerContinuous" vertical="center"/>
    </xf>
    <xf numFmtId="0" fontId="4" fillId="0" borderId="30" xfId="43" applyFont="1" applyBorder="1" applyAlignment="1">
      <alignment horizontal="centerContinuous" vertical="center"/>
    </xf>
    <xf numFmtId="0" fontId="2" fillId="0" borderId="30" xfId="43" applyBorder="1" applyAlignment="1">
      <alignment horizontal="centerContinuous" vertical="center"/>
    </xf>
    <xf numFmtId="0" fontId="2" fillId="0" borderId="24" xfId="43" applyBorder="1" applyAlignment="1">
      <alignment horizontal="centerContinuous" vertical="center"/>
    </xf>
    <xf numFmtId="0" fontId="4" fillId="0" borderId="0" xfId="43" applyFont="1" applyAlignment="1">
      <alignment vertical="top"/>
    </xf>
    <xf numFmtId="0" fontId="17" fillId="0" borderId="23" xfId="43" applyFont="1" applyFill="1" applyBorder="1" applyAlignment="1">
      <alignment horizontal="centerContinuous" vertical="center"/>
    </xf>
    <xf numFmtId="0" fontId="4" fillId="0" borderId="24" xfId="43" applyFont="1" applyBorder="1" applyAlignment="1">
      <alignment horizontal="centerContinuous" vertical="center"/>
    </xf>
    <xf numFmtId="0" fontId="4" fillId="0" borderId="0" xfId="43" applyFont="1" applyBorder="1" applyAlignment="1"/>
    <xf numFmtId="0" fontId="9" fillId="0" borderId="0" xfId="43" applyFont="1" applyAlignment="1">
      <alignment horizontal="center" vertical="center"/>
    </xf>
    <xf numFmtId="0" fontId="4" fillId="0" borderId="0" xfId="43" applyFont="1" applyFill="1" applyBorder="1" applyAlignment="1">
      <alignment horizontal="center" vertical="center"/>
    </xf>
    <xf numFmtId="0" fontId="9" fillId="0" borderId="0" xfId="43" applyFont="1" applyAlignment="1">
      <alignment vertical="top" wrapText="1"/>
    </xf>
    <xf numFmtId="0" fontId="4" fillId="0" borderId="0" xfId="43" applyFont="1" applyAlignment="1">
      <alignment horizontal="left" vertical="center"/>
    </xf>
    <xf numFmtId="0" fontId="2" fillId="0" borderId="0" xfId="43" applyAlignment="1">
      <alignment horizontal="center"/>
    </xf>
    <xf numFmtId="0" fontId="2" fillId="0" borderId="0" xfId="43" applyBorder="1"/>
    <xf numFmtId="0" fontId="16" fillId="0" borderId="0" xfId="43" applyFont="1"/>
    <xf numFmtId="0" fontId="2" fillId="0" borderId="0" xfId="43" applyBorder="1" applyAlignment="1">
      <alignment horizontal="center"/>
    </xf>
    <xf numFmtId="0" fontId="2" fillId="0" borderId="0" xfId="43" quotePrefix="1"/>
    <xf numFmtId="0" fontId="35" fillId="0" borderId="0" xfId="43" applyFont="1"/>
    <xf numFmtId="0" fontId="16" fillId="0" borderId="0" xfId="43" applyFont="1" applyBorder="1"/>
    <xf numFmtId="0" fontId="2" fillId="0" borderId="13" xfId="43" applyBorder="1"/>
    <xf numFmtId="0" fontId="2" fillId="0" borderId="14" xfId="43" applyBorder="1"/>
    <xf numFmtId="0" fontId="2" fillId="0" borderId="0" xfId="43" applyAlignment="1">
      <alignment wrapText="1"/>
    </xf>
    <xf numFmtId="0" fontId="2" fillId="0" borderId="0" xfId="43" applyBorder="1" applyAlignment="1">
      <alignment wrapText="1"/>
    </xf>
    <xf numFmtId="0" fontId="4" fillId="0" borderId="0" xfId="43" applyFont="1" applyBorder="1" applyAlignment="1">
      <alignment horizontal="center" vertical="center"/>
    </xf>
    <xf numFmtId="0" fontId="2" fillId="0" borderId="13" xfId="43" applyBorder="1" applyAlignment="1">
      <alignment horizontal="center"/>
    </xf>
    <xf numFmtId="0" fontId="2" fillId="0" borderId="14" xfId="43" applyBorder="1" applyAlignment="1">
      <alignment horizontal="center"/>
    </xf>
    <xf numFmtId="0" fontId="2" fillId="0" borderId="0" xfId="43" applyBorder="1" applyAlignment="1">
      <alignment horizontal="center" vertical="center" wrapText="1"/>
    </xf>
    <xf numFmtId="0" fontId="2" fillId="0" borderId="15" xfId="43" applyBorder="1"/>
    <xf numFmtId="0" fontId="2" fillId="0" borderId="16" xfId="43" applyBorder="1"/>
    <xf numFmtId="0" fontId="2" fillId="0" borderId="0" xfId="43" applyAlignment="1">
      <alignment vertical="center"/>
    </xf>
    <xf numFmtId="0" fontId="2" fillId="0" borderId="0" xfId="43" applyAlignment="1">
      <alignment vertical="center" wrapText="1"/>
    </xf>
    <xf numFmtId="0" fontId="4" fillId="0" borderId="0" xfId="43" applyFont="1" applyBorder="1" applyAlignment="1">
      <alignment horizontal="center" vertical="center" wrapText="1"/>
    </xf>
    <xf numFmtId="0" fontId="2" fillId="0" borderId="10" xfId="43" applyBorder="1" applyAlignment="1">
      <alignment horizontal="center"/>
    </xf>
    <xf numFmtId="0" fontId="4" fillId="0" borderId="10" xfId="43" applyFont="1" applyBorder="1" applyAlignment="1">
      <alignment horizontal="center" vertical="center"/>
    </xf>
    <xf numFmtId="0" fontId="2" fillId="0" borderId="25" xfId="43" applyBorder="1" applyAlignment="1">
      <alignment horizontal="center"/>
    </xf>
    <xf numFmtId="0" fontId="2" fillId="0" borderId="0" xfId="43" applyBorder="1" applyAlignment="1">
      <alignment horizontal="center" wrapText="1"/>
    </xf>
    <xf numFmtId="38" fontId="2" fillId="0" borderId="0" xfId="33" applyFont="1" applyBorder="1" applyAlignment="1">
      <alignment horizontal="center"/>
    </xf>
    <xf numFmtId="0" fontId="2" fillId="0" borderId="15" xfId="43" applyBorder="1" applyAlignment="1">
      <alignment horizontal="center"/>
    </xf>
    <xf numFmtId="0" fontId="2" fillId="0" borderId="16" xfId="43" applyBorder="1" applyAlignment="1">
      <alignment horizontal="center"/>
    </xf>
    <xf numFmtId="0" fontId="2" fillId="0" borderId="0" xfId="43" applyAlignment="1">
      <alignment horizontal="center" vertical="center" wrapText="1"/>
    </xf>
    <xf numFmtId="0" fontId="4" fillId="0" borderId="0" xfId="43" applyFont="1" applyBorder="1"/>
    <xf numFmtId="0" fontId="4" fillId="0" borderId="16" xfId="43" applyFont="1" applyBorder="1"/>
    <xf numFmtId="0" fontId="2" fillId="0" borderId="11" xfId="43" applyBorder="1" applyAlignment="1">
      <alignment horizontal="center"/>
    </xf>
    <xf numFmtId="0" fontId="4" fillId="0" borderId="15" xfId="43" applyFont="1" applyBorder="1"/>
    <xf numFmtId="0" fontId="4" fillId="0" borderId="13" xfId="43" applyFont="1" applyBorder="1" applyAlignment="1">
      <alignment vertical="center"/>
    </xf>
    <xf numFmtId="0" fontId="4" fillId="0" borderId="14" xfId="43" applyFont="1" applyBorder="1"/>
    <xf numFmtId="0" fontId="2" fillId="0" borderId="17" xfId="43" applyBorder="1"/>
    <xf numFmtId="0" fontId="2" fillId="0" borderId="18" xfId="43" applyBorder="1"/>
    <xf numFmtId="0" fontId="4" fillId="0" borderId="12" xfId="43" applyFont="1" applyBorder="1" applyAlignment="1">
      <alignment horizontal="center" vertical="center" wrapText="1"/>
    </xf>
    <xf numFmtId="0" fontId="4" fillId="0" borderId="12" xfId="43" applyFont="1" applyBorder="1" applyAlignment="1">
      <alignment horizontal="center" vertical="center"/>
    </xf>
    <xf numFmtId="0" fontId="2" fillId="0" borderId="18" xfId="43" applyBorder="1" applyAlignment="1">
      <alignment horizontal="center"/>
    </xf>
    <xf numFmtId="0" fontId="2" fillId="0" borderId="12" xfId="43" applyBorder="1" applyAlignment="1">
      <alignment horizontal="center"/>
    </xf>
    <xf numFmtId="0" fontId="2" fillId="0" borderId="26" xfId="43" applyBorder="1"/>
    <xf numFmtId="38" fontId="4" fillId="0" borderId="11" xfId="33" applyFont="1" applyBorder="1" applyAlignment="1">
      <alignment horizontal="center" shrinkToFit="1"/>
    </xf>
    <xf numFmtId="38" fontId="4" fillId="0" borderId="0" xfId="33" applyFont="1" applyBorder="1"/>
    <xf numFmtId="0" fontId="4" fillId="0" borderId="17" xfId="43" applyFont="1" applyBorder="1"/>
    <xf numFmtId="0" fontId="4" fillId="0" borderId="18" xfId="43" applyFont="1" applyBorder="1"/>
    <xf numFmtId="38" fontId="4" fillId="0" borderId="16" xfId="33" applyFont="1" applyBorder="1" applyAlignment="1">
      <alignment horizontal="center"/>
    </xf>
    <xf numFmtId="0" fontId="4" fillId="0" borderId="22" xfId="43" applyFont="1" applyBorder="1" applyAlignment="1">
      <alignment horizontal="center" vertical="center" shrinkToFit="1"/>
    </xf>
    <xf numFmtId="0" fontId="4" fillId="0" borderId="26" xfId="43" applyFont="1" applyBorder="1"/>
    <xf numFmtId="177" fontId="2" fillId="0" borderId="10" xfId="33" applyNumberFormat="1" applyFont="1" applyBorder="1"/>
    <xf numFmtId="178" fontId="2" fillId="0" borderId="0" xfId="33" applyNumberFormat="1" applyFont="1" applyBorder="1"/>
    <xf numFmtId="38" fontId="2" fillId="0" borderId="10" xfId="33" applyFont="1" applyBorder="1" applyAlignment="1">
      <alignment horizontal="center"/>
    </xf>
    <xf numFmtId="178" fontId="2" fillId="0" borderId="10" xfId="43" applyNumberFormat="1" applyBorder="1"/>
    <xf numFmtId="178" fontId="2" fillId="0" borderId="10" xfId="43" applyNumberFormat="1" applyBorder="1" applyAlignment="1">
      <alignment horizontal="center"/>
    </xf>
    <xf numFmtId="177" fontId="2" fillId="0" borderId="11" xfId="33" applyNumberFormat="1" applyFont="1" applyBorder="1"/>
    <xf numFmtId="38" fontId="2" fillId="0" borderId="11" xfId="43" applyNumberFormat="1" applyBorder="1"/>
    <xf numFmtId="178" fontId="2" fillId="0" borderId="11" xfId="43" applyNumberFormat="1" applyBorder="1"/>
    <xf numFmtId="38" fontId="2" fillId="0" borderId="10" xfId="43" applyNumberFormat="1" applyBorder="1"/>
    <xf numFmtId="38" fontId="2" fillId="0" borderId="0" xfId="43" applyNumberFormat="1"/>
    <xf numFmtId="0" fontId="2" fillId="0" borderId="10" xfId="43" applyBorder="1"/>
    <xf numFmtId="38" fontId="2" fillId="0" borderId="15" xfId="43" applyNumberFormat="1" applyBorder="1"/>
    <xf numFmtId="38" fontId="2" fillId="0" borderId="0" xfId="43" applyNumberFormat="1" applyBorder="1"/>
    <xf numFmtId="38" fontId="2" fillId="0" borderId="11" xfId="33" applyFont="1" applyBorder="1" applyAlignment="1">
      <alignment horizontal="center"/>
    </xf>
    <xf numFmtId="178" fontId="2" fillId="0" borderId="11" xfId="43" applyNumberFormat="1" applyBorder="1" applyAlignment="1">
      <alignment horizontal="center"/>
    </xf>
    <xf numFmtId="0" fontId="2" fillId="0" borderId="11" xfId="43" applyBorder="1"/>
    <xf numFmtId="178" fontId="2" fillId="0" borderId="11" xfId="43" applyNumberFormat="1" applyFill="1" applyBorder="1" applyAlignment="1">
      <alignment horizontal="center"/>
    </xf>
    <xf numFmtId="177" fontId="2" fillId="0" borderId="11" xfId="33" applyNumberFormat="1" applyFont="1" applyBorder="1" applyAlignment="1">
      <alignment horizontal="center"/>
    </xf>
    <xf numFmtId="0" fontId="12" fillId="0" borderId="16" xfId="48" applyFont="1" applyFill="1" applyBorder="1" applyAlignment="1">
      <alignment vertical="center" shrinkToFit="1"/>
    </xf>
    <xf numFmtId="0" fontId="12" fillId="0" borderId="16" xfId="46" applyFont="1" applyFill="1" applyBorder="1" applyAlignment="1">
      <alignment shrinkToFit="1"/>
    </xf>
    <xf numFmtId="178" fontId="2" fillId="0" borderId="0" xfId="33" applyNumberFormat="1" applyFont="1" applyBorder="1" applyAlignment="1">
      <alignment horizontal="right"/>
    </xf>
    <xf numFmtId="177" fontId="2" fillId="0" borderId="12" xfId="33" applyNumberFormat="1" applyFont="1" applyBorder="1"/>
    <xf numFmtId="178" fontId="2" fillId="0" borderId="12" xfId="43" applyNumberFormat="1" applyBorder="1"/>
    <xf numFmtId="0" fontId="8" fillId="0" borderId="17" xfId="43" applyFont="1" applyBorder="1"/>
    <xf numFmtId="0" fontId="9" fillId="0" borderId="18" xfId="43" applyFont="1" applyBorder="1"/>
    <xf numFmtId="178" fontId="2" fillId="0" borderId="22" xfId="33" applyNumberFormat="1" applyFont="1" applyBorder="1"/>
    <xf numFmtId="38" fontId="2" fillId="0" borderId="22" xfId="33" applyFont="1" applyFill="1" applyBorder="1"/>
    <xf numFmtId="38" fontId="2" fillId="0" borderId="22" xfId="43" applyNumberFormat="1" applyBorder="1"/>
    <xf numFmtId="178" fontId="2" fillId="0" borderId="22" xfId="43" applyNumberFormat="1" applyBorder="1"/>
    <xf numFmtId="0" fontId="9" fillId="0" borderId="0" xfId="43" applyFont="1" applyBorder="1"/>
    <xf numFmtId="0" fontId="9" fillId="0" borderId="18" xfId="43" applyFont="1" applyBorder="1" applyAlignment="1">
      <alignment shrinkToFit="1"/>
    </xf>
    <xf numFmtId="38" fontId="2" fillId="0" borderId="23" xfId="43" applyNumberFormat="1" applyBorder="1"/>
    <xf numFmtId="38" fontId="2" fillId="0" borderId="23" xfId="33" applyFont="1" applyBorder="1"/>
    <xf numFmtId="38" fontId="2" fillId="0" borderId="30" xfId="33" applyFont="1" applyBorder="1"/>
    <xf numFmtId="0" fontId="12" fillId="0" borderId="18" xfId="48" applyFont="1" applyFill="1" applyBorder="1" applyAlignment="1">
      <alignment vertical="center"/>
    </xf>
    <xf numFmtId="176" fontId="7" fillId="0" borderId="17" xfId="48" applyNumberFormat="1" applyFont="1" applyFill="1" applyBorder="1" applyAlignment="1">
      <alignment horizontal="center" vertical="center"/>
    </xf>
    <xf numFmtId="38" fontId="2" fillId="0" borderId="22" xfId="43" applyNumberFormat="1" applyBorder="1" applyAlignment="1">
      <alignment horizontal="center"/>
    </xf>
    <xf numFmtId="178" fontId="2" fillId="0" borderId="22" xfId="43" applyNumberFormat="1" applyBorder="1" applyAlignment="1">
      <alignment horizontal="center"/>
    </xf>
    <xf numFmtId="178" fontId="2" fillId="0" borderId="0" xfId="43" applyNumberFormat="1"/>
    <xf numFmtId="178" fontId="2" fillId="0" borderId="0" xfId="43" applyNumberFormat="1" applyAlignment="1">
      <alignment horizontal="center"/>
    </xf>
    <xf numFmtId="178" fontId="2" fillId="25" borderId="10" xfId="33" applyNumberFormat="1" applyFont="1" applyFill="1" applyBorder="1"/>
    <xf numFmtId="178" fontId="2" fillId="25" borderId="11" xfId="33" applyNumberFormat="1" applyFont="1" applyFill="1" applyBorder="1"/>
    <xf numFmtId="0" fontId="15" fillId="0" borderId="0" xfId="0" applyFont="1" applyAlignment="1">
      <alignment vertical="center"/>
    </xf>
    <xf numFmtId="0" fontId="0" fillId="0" borderId="0" xfId="0" applyAlignment="1">
      <alignment vertical="center"/>
    </xf>
    <xf numFmtId="0" fontId="0" fillId="0" borderId="13" xfId="0" applyBorder="1" applyAlignment="1">
      <alignment vertical="center"/>
    </xf>
    <xf numFmtId="0" fontId="0" fillId="0" borderId="14" xfId="0" applyBorder="1" applyAlignment="1">
      <alignment vertical="center"/>
    </xf>
    <xf numFmtId="180" fontId="7" fillId="0" borderId="10" xfId="0" applyNumberFormat="1" applyFont="1" applyBorder="1" applyAlignment="1" applyProtection="1">
      <alignment horizontal="center" vertical="center" wrapText="1"/>
      <protection locked="0"/>
    </xf>
    <xf numFmtId="182" fontId="7" fillId="0" borderId="32" xfId="50" applyNumberFormat="1" applyFont="1" applyBorder="1" applyAlignment="1" applyProtection="1">
      <alignment horizontal="center" vertical="center"/>
      <protection locked="0"/>
    </xf>
    <xf numFmtId="182" fontId="7" fillId="0" borderId="10" xfId="50" applyNumberFormat="1" applyFont="1" applyBorder="1" applyAlignment="1" applyProtection="1">
      <alignment horizontal="center" vertical="center"/>
      <protection locked="0"/>
    </xf>
    <xf numFmtId="0" fontId="0" fillId="0" borderId="17" xfId="0" applyBorder="1" applyAlignment="1">
      <alignment vertical="center"/>
    </xf>
    <xf numFmtId="0" fontId="10" fillId="0" borderId="12" xfId="0" applyFont="1" applyBorder="1" applyAlignment="1" applyProtection="1">
      <alignment horizontal="center" vertical="center" wrapText="1"/>
      <protection locked="0"/>
    </xf>
    <xf numFmtId="0" fontId="7" fillId="0" borderId="26" xfId="44" applyFont="1" applyBorder="1" applyAlignment="1" applyProtection="1">
      <alignment horizontal="center" vertical="center" wrapText="1"/>
      <protection locked="0"/>
    </xf>
    <xf numFmtId="0" fontId="10" fillId="26" borderId="33" xfId="45" quotePrefix="1" applyNumberFormat="1" applyFont="1" applyFill="1" applyBorder="1" applyAlignment="1">
      <alignment horizontal="center" vertical="center" wrapText="1"/>
    </xf>
    <xf numFmtId="0" fontId="10" fillId="0" borderId="33" xfId="45" quotePrefix="1" applyNumberFormat="1" applyFont="1" applyBorder="1" applyAlignment="1">
      <alignment horizontal="center" vertical="center" wrapText="1"/>
    </xf>
    <xf numFmtId="0" fontId="7" fillId="26" borderId="26" xfId="44" applyFont="1" applyFill="1" applyBorder="1" applyAlignment="1" applyProtection="1">
      <alignment horizontal="center" vertical="center" wrapText="1"/>
      <protection locked="0"/>
    </xf>
    <xf numFmtId="0" fontId="10" fillId="0" borderId="12" xfId="45" applyNumberFormat="1" applyFont="1" applyBorder="1" applyAlignment="1">
      <alignment horizontal="center" vertical="center" wrapText="1"/>
    </xf>
    <xf numFmtId="176" fontId="0" fillId="0" borderId="13" xfId="0" applyNumberFormat="1" applyBorder="1" applyAlignment="1">
      <alignment horizontal="center" vertical="center"/>
    </xf>
    <xf numFmtId="38" fontId="0" fillId="0" borderId="0" xfId="0" applyNumberFormat="1" applyAlignment="1">
      <alignment vertical="center"/>
    </xf>
    <xf numFmtId="176" fontId="0" fillId="0" borderId="15" xfId="0" applyNumberFormat="1" applyBorder="1" applyAlignment="1">
      <alignment horizontal="center" vertical="center"/>
    </xf>
    <xf numFmtId="0" fontId="2" fillId="0" borderId="14" xfId="0" applyFont="1" applyBorder="1" applyAlignment="1" applyProtection="1">
      <alignment vertical="center" wrapText="1"/>
      <protection locked="0"/>
    </xf>
    <xf numFmtId="0" fontId="2" fillId="0" borderId="16" xfId="0" applyFont="1" applyBorder="1" applyAlignment="1" applyProtection="1">
      <alignment vertical="center" wrapText="1"/>
      <protection locked="0"/>
    </xf>
    <xf numFmtId="0" fontId="0" fillId="0" borderId="18" xfId="0" applyBorder="1" applyAlignment="1">
      <alignment vertical="center"/>
    </xf>
    <xf numFmtId="0" fontId="16" fillId="0" borderId="0" xfId="43" applyFont="1" applyAlignment="1">
      <alignment vertical="center"/>
    </xf>
    <xf numFmtId="38" fontId="2" fillId="0" borderId="10" xfId="33" applyNumberFormat="1" applyFont="1" applyBorder="1"/>
    <xf numFmtId="179" fontId="0" fillId="0" borderId="25" xfId="0" applyNumberFormat="1" applyBorder="1" applyAlignment="1">
      <alignment vertical="center"/>
    </xf>
    <xf numFmtId="177" fontId="0" fillId="0" borderId="14" xfId="0" applyNumberFormat="1" applyBorder="1" applyAlignment="1">
      <alignment vertical="center"/>
    </xf>
    <xf numFmtId="179" fontId="0" fillId="0" borderId="0" xfId="0" applyNumberFormat="1" applyBorder="1" applyAlignment="1">
      <alignment vertical="center"/>
    </xf>
    <xf numFmtId="177" fontId="0" fillId="0" borderId="16" xfId="0" applyNumberFormat="1" applyBorder="1" applyAlignment="1">
      <alignment vertical="center"/>
    </xf>
    <xf numFmtId="176" fontId="0" fillId="0" borderId="17" xfId="0" applyNumberFormat="1" applyBorder="1" applyAlignment="1">
      <alignment horizontal="center" vertical="center"/>
    </xf>
    <xf numFmtId="0" fontId="2" fillId="0" borderId="18" xfId="0" applyFont="1" applyBorder="1" applyAlignment="1" applyProtection="1">
      <alignment vertical="center" wrapText="1"/>
      <protection locked="0"/>
    </xf>
    <xf numFmtId="179" fontId="0" fillId="0" borderId="26" xfId="0" applyNumberFormat="1" applyBorder="1" applyAlignment="1">
      <alignment vertical="center"/>
    </xf>
    <xf numFmtId="177" fontId="0" fillId="0" borderId="18" xfId="0" applyNumberFormat="1" applyBorder="1" applyAlignment="1">
      <alignment vertical="center"/>
    </xf>
    <xf numFmtId="38" fontId="2" fillId="0" borderId="10" xfId="0" applyNumberFormat="1" applyFont="1" applyBorder="1" applyAlignment="1" applyProtection="1">
      <alignment vertical="center" wrapText="1"/>
      <protection locked="0"/>
    </xf>
    <xf numFmtId="38" fontId="2" fillId="0" borderId="11" xfId="0" applyNumberFormat="1" applyFont="1" applyBorder="1" applyAlignment="1" applyProtection="1">
      <alignment vertical="center" wrapText="1"/>
      <protection locked="0"/>
    </xf>
    <xf numFmtId="38" fontId="2" fillId="0" borderId="12" xfId="0" applyNumberFormat="1" applyFont="1" applyBorder="1" applyAlignment="1" applyProtection="1">
      <alignment vertical="center" wrapText="1"/>
      <protection locked="0"/>
    </xf>
    <xf numFmtId="0" fontId="0" fillId="0" borderId="24" xfId="0" applyBorder="1"/>
    <xf numFmtId="0" fontId="0" fillId="0" borderId="30" xfId="0" applyBorder="1"/>
    <xf numFmtId="177" fontId="0" fillId="0" borderId="24" xfId="0" applyNumberFormat="1" applyBorder="1"/>
    <xf numFmtId="0" fontId="2" fillId="0" borderId="10" xfId="43" applyBorder="1" applyAlignment="1">
      <alignment horizontal="center" shrinkToFit="1"/>
    </xf>
    <xf numFmtId="181" fontId="2" fillId="0" borderId="0" xfId="33" applyNumberFormat="1" applyFont="1" applyBorder="1" applyAlignment="1">
      <alignment horizontal="center"/>
    </xf>
    <xf numFmtId="38" fontId="2" fillId="0" borderId="21" xfId="33" applyFont="1" applyBorder="1" applyAlignment="1">
      <alignment vertical="center"/>
    </xf>
    <xf numFmtId="38" fontId="2" fillId="0" borderId="22" xfId="33" applyFont="1" applyBorder="1" applyAlignment="1">
      <alignment vertical="center"/>
    </xf>
    <xf numFmtId="0" fontId="0" fillId="0" borderId="22" xfId="0" applyBorder="1" applyAlignment="1">
      <alignment horizontal="center" vertical="center" wrapText="1"/>
    </xf>
    <xf numFmtId="0" fontId="9" fillId="0" borderId="14" xfId="46" applyFont="1" applyFill="1" applyBorder="1" applyAlignment="1">
      <alignment shrinkToFit="1"/>
    </xf>
    <xf numFmtId="0" fontId="12" fillId="0" borderId="18" xfId="48" applyFont="1" applyFill="1" applyBorder="1" applyAlignment="1">
      <alignment vertical="center" shrinkToFit="1"/>
    </xf>
    <xf numFmtId="177" fontId="4" fillId="0" borderId="11" xfId="33" applyNumberFormat="1" applyFont="1" applyBorder="1" applyAlignment="1">
      <alignment horizontal="center"/>
    </xf>
    <xf numFmtId="178" fontId="2" fillId="25" borderId="10" xfId="43" applyNumberFormat="1" applyFill="1" applyBorder="1"/>
    <xf numFmtId="178" fontId="2" fillId="25" borderId="11" xfId="43" applyNumberFormat="1" applyFill="1" applyBorder="1"/>
    <xf numFmtId="0" fontId="2" fillId="0" borderId="13" xfId="43" applyBorder="1" applyAlignment="1">
      <alignment horizontal="center" vertical="center" wrapText="1" shrinkToFit="1"/>
    </xf>
    <xf numFmtId="0" fontId="2" fillId="0" borderId="34" xfId="43" applyBorder="1" applyAlignment="1">
      <alignment horizontal="center" vertical="center" wrapText="1" shrinkToFit="1"/>
    </xf>
    <xf numFmtId="0" fontId="2" fillId="0" borderId="35" xfId="43" applyBorder="1" applyAlignment="1">
      <alignment horizontal="center" vertical="center" wrapText="1" shrinkToFit="1"/>
    </xf>
    <xf numFmtId="0" fontId="2" fillId="0" borderId="10" xfId="43" applyFont="1" applyBorder="1" applyAlignment="1">
      <alignment horizontal="center"/>
    </xf>
    <xf numFmtId="0" fontId="0" fillId="0" borderId="10" xfId="0" applyBorder="1" applyAlignment="1">
      <alignment horizontal="center" vertical="center"/>
    </xf>
    <xf numFmtId="0" fontId="15" fillId="0" borderId="0" xfId="0" applyFont="1"/>
    <xf numFmtId="0" fontId="0" fillId="27" borderId="10" xfId="0" applyFill="1" applyBorder="1"/>
    <xf numFmtId="0" fontId="0" fillId="27" borderId="36" xfId="0" applyFill="1" applyBorder="1"/>
    <xf numFmtId="178" fontId="0" fillId="27" borderId="10" xfId="33" applyNumberFormat="1" applyFont="1" applyFill="1" applyBorder="1"/>
    <xf numFmtId="178" fontId="0" fillId="0" borderId="0" xfId="33" applyNumberFormat="1" applyFont="1"/>
    <xf numFmtId="178" fontId="0" fillId="27" borderId="39" xfId="33" applyNumberFormat="1" applyFont="1" applyFill="1" applyBorder="1"/>
    <xf numFmtId="178" fontId="0" fillId="27" borderId="11" xfId="33" applyNumberFormat="1" applyFont="1" applyFill="1" applyBorder="1"/>
    <xf numFmtId="178" fontId="0" fillId="27" borderId="40" xfId="33" applyNumberFormat="1" applyFont="1" applyFill="1" applyBorder="1"/>
    <xf numFmtId="178" fontId="0" fillId="27" borderId="22" xfId="33" applyNumberFormat="1" applyFont="1" applyFill="1" applyBorder="1"/>
    <xf numFmtId="178" fontId="0" fillId="27" borderId="41" xfId="33" applyNumberFormat="1" applyFont="1" applyFill="1" applyBorder="1"/>
    <xf numFmtId="178" fontId="0" fillId="27" borderId="0" xfId="33" applyNumberFormat="1" applyFont="1" applyFill="1" applyBorder="1"/>
    <xf numFmtId="178" fontId="7" fillId="27" borderId="44" xfId="33" applyNumberFormat="1" applyFont="1" applyFill="1" applyBorder="1" applyAlignment="1">
      <alignment vertical="center"/>
    </xf>
    <xf numFmtId="178" fontId="7" fillId="27" borderId="45" xfId="33" applyNumberFormat="1" applyFont="1" applyFill="1" applyBorder="1" applyAlignment="1">
      <alignment vertical="center"/>
    </xf>
    <xf numFmtId="178" fontId="7" fillId="27" borderId="46" xfId="33" applyNumberFormat="1" applyFont="1" applyFill="1" applyBorder="1" applyAlignment="1">
      <alignment vertical="center"/>
    </xf>
    <xf numFmtId="187" fontId="0" fillId="0" borderId="0" xfId="0" applyNumberFormat="1"/>
    <xf numFmtId="38" fontId="0" fillId="0" borderId="0" xfId="33" applyFont="1"/>
    <xf numFmtId="188" fontId="0" fillId="0" borderId="0" xfId="0" applyNumberFormat="1"/>
    <xf numFmtId="190" fontId="0" fillId="0" borderId="0" xfId="0" applyNumberFormat="1"/>
    <xf numFmtId="189" fontId="0" fillId="0" borderId="0" xfId="33" applyNumberFormat="1" applyFont="1"/>
    <xf numFmtId="0" fontId="46" fillId="30" borderId="13" xfId="0" applyFont="1" applyFill="1" applyBorder="1" applyAlignment="1">
      <alignment horizontal="center" vertical="center" shrinkToFit="1"/>
    </xf>
    <xf numFmtId="0" fontId="46" fillId="30" borderId="14" xfId="0" applyFont="1" applyFill="1" applyBorder="1" applyAlignment="1">
      <alignment horizontal="center" vertical="center" shrinkToFit="1"/>
    </xf>
    <xf numFmtId="0" fontId="46" fillId="30" borderId="25" xfId="0" quotePrefix="1" applyFont="1" applyFill="1" applyBorder="1" applyAlignment="1">
      <alignment horizontal="center" vertical="center"/>
    </xf>
    <xf numFmtId="0" fontId="46" fillId="30" borderId="25" xfId="0" applyFont="1" applyFill="1" applyBorder="1" applyAlignment="1">
      <alignment horizontal="center" vertical="center"/>
    </xf>
    <xf numFmtId="0" fontId="46" fillId="30" borderId="17" xfId="0" applyFont="1" applyFill="1" applyBorder="1" applyAlignment="1">
      <alignment horizontal="center" vertical="center" shrinkToFit="1"/>
    </xf>
    <xf numFmtId="0" fontId="46" fillId="30" borderId="18" xfId="0" applyFont="1" applyFill="1" applyBorder="1" applyAlignment="1">
      <alignment horizontal="center" vertical="center" shrinkToFit="1"/>
    </xf>
    <xf numFmtId="0" fontId="46" fillId="30" borderId="13" xfId="0" quotePrefix="1" applyFont="1" applyFill="1" applyBorder="1" applyAlignment="1">
      <alignment horizontal="center" vertical="center" shrinkToFit="1"/>
    </xf>
    <xf numFmtId="0" fontId="46" fillId="30" borderId="14" xfId="0" applyFont="1" applyFill="1" applyBorder="1" applyAlignment="1">
      <alignment vertical="center" shrinkToFit="1"/>
    </xf>
    <xf numFmtId="0" fontId="46" fillId="30" borderId="15" xfId="0" quotePrefix="1" applyFont="1" applyFill="1" applyBorder="1" applyAlignment="1">
      <alignment horizontal="center" vertical="center" shrinkToFit="1"/>
    </xf>
    <xf numFmtId="0" fontId="46" fillId="30" borderId="16" xfId="0" applyFont="1" applyFill="1" applyBorder="1" applyAlignment="1">
      <alignment vertical="center" shrinkToFit="1"/>
    </xf>
    <xf numFmtId="0" fontId="46" fillId="30" borderId="15" xfId="0" applyFont="1" applyFill="1" applyBorder="1" applyAlignment="1">
      <alignment horizontal="center" vertical="center" shrinkToFit="1"/>
    </xf>
    <xf numFmtId="0" fontId="7" fillId="0" borderId="0" xfId="47"/>
    <xf numFmtId="0" fontId="39" fillId="30" borderId="0" xfId="47" applyFont="1" applyFill="1"/>
    <xf numFmtId="0" fontId="15" fillId="0" borderId="0" xfId="47" applyFont="1"/>
    <xf numFmtId="0" fontId="40" fillId="30" borderId="0" xfId="47" applyFont="1" applyFill="1" applyAlignment="1">
      <alignment horizontal="right"/>
    </xf>
    <xf numFmtId="176" fontId="40" fillId="30" borderId="13" xfId="47" applyNumberFormat="1" applyFont="1" applyFill="1" applyBorder="1" applyAlignment="1" applyProtection="1">
      <alignment horizontal="center" vertical="center"/>
      <protection locked="0"/>
    </xf>
    <xf numFmtId="0" fontId="40" fillId="30" borderId="14" xfId="47" applyFont="1" applyFill="1" applyBorder="1" applyAlignment="1" applyProtection="1">
      <alignment vertical="center" shrinkToFit="1"/>
      <protection locked="0"/>
    </xf>
    <xf numFmtId="38" fontId="42" fillId="30" borderId="10" xfId="33" applyFont="1" applyFill="1" applyBorder="1" applyAlignment="1">
      <alignment vertical="center"/>
    </xf>
    <xf numFmtId="38" fontId="42" fillId="30" borderId="19" xfId="33" applyFont="1" applyFill="1" applyBorder="1" applyAlignment="1">
      <alignment vertical="center"/>
    </xf>
    <xf numFmtId="38" fontId="42" fillId="30" borderId="32" xfId="33" applyFont="1" applyFill="1" applyBorder="1" applyAlignment="1">
      <alignment vertical="center"/>
    </xf>
    <xf numFmtId="38" fontId="42" fillId="30" borderId="52" xfId="33" applyFont="1" applyFill="1" applyBorder="1" applyAlignment="1">
      <alignment vertical="center"/>
    </xf>
    <xf numFmtId="38" fontId="42" fillId="30" borderId="53" xfId="33" applyFont="1" applyFill="1" applyBorder="1" applyAlignment="1">
      <alignment vertical="center"/>
    </xf>
    <xf numFmtId="38" fontId="0" fillId="29" borderId="10" xfId="33" applyFont="1" applyFill="1" applyBorder="1"/>
    <xf numFmtId="178" fontId="0" fillId="29" borderId="39" xfId="33" applyNumberFormat="1" applyFont="1" applyFill="1" applyBorder="1"/>
    <xf numFmtId="176" fontId="40" fillId="30" borderId="15" xfId="47" applyNumberFormat="1" applyFont="1" applyFill="1" applyBorder="1" applyAlignment="1" applyProtection="1">
      <alignment horizontal="center" vertical="center"/>
      <protection locked="0"/>
    </xf>
    <xf numFmtId="0" fontId="40" fillId="30" borderId="16" xfId="47" applyFont="1" applyFill="1" applyBorder="1" applyAlignment="1" applyProtection="1">
      <alignment vertical="center" shrinkToFit="1"/>
      <protection locked="0"/>
    </xf>
    <xf numFmtId="38" fontId="42" fillId="30" borderId="11" xfId="33" applyFont="1" applyFill="1" applyBorder="1" applyAlignment="1">
      <alignment vertical="center"/>
    </xf>
    <xf numFmtId="38" fontId="42" fillId="30" borderId="20" xfId="33" applyFont="1" applyFill="1" applyBorder="1" applyAlignment="1">
      <alignment vertical="center"/>
    </xf>
    <xf numFmtId="38" fontId="42" fillId="30" borderId="54" xfId="33" applyFont="1" applyFill="1" applyBorder="1" applyAlignment="1">
      <alignment vertical="center"/>
    </xf>
    <xf numFmtId="38" fontId="42" fillId="30" borderId="55" xfId="33" applyFont="1" applyFill="1" applyBorder="1" applyAlignment="1">
      <alignment vertical="center"/>
    </xf>
    <xf numFmtId="38" fontId="42" fillId="30" borderId="56" xfId="33" applyFont="1" applyFill="1" applyBorder="1" applyAlignment="1">
      <alignment vertical="center"/>
    </xf>
    <xf numFmtId="38" fontId="0" fillId="29" borderId="11" xfId="33" applyFont="1" applyFill="1" applyBorder="1"/>
    <xf numFmtId="178" fontId="0" fillId="29" borderId="40" xfId="33" applyNumberFormat="1" applyFont="1" applyFill="1" applyBorder="1"/>
    <xf numFmtId="191" fontId="42" fillId="30" borderId="11" xfId="33" applyNumberFormat="1" applyFont="1" applyFill="1" applyBorder="1" applyAlignment="1">
      <alignment horizontal="right" vertical="center"/>
    </xf>
    <xf numFmtId="191" fontId="42" fillId="30" borderId="20" xfId="33" applyNumberFormat="1" applyFont="1" applyFill="1" applyBorder="1" applyAlignment="1">
      <alignment horizontal="right" vertical="center"/>
    </xf>
    <xf numFmtId="191" fontId="42" fillId="30" borderId="54" xfId="33" applyNumberFormat="1" applyFont="1" applyFill="1" applyBorder="1" applyAlignment="1">
      <alignment horizontal="right" vertical="center"/>
    </xf>
    <xf numFmtId="191" fontId="42" fillId="30" borderId="55" xfId="33" applyNumberFormat="1" applyFont="1" applyFill="1" applyBorder="1" applyAlignment="1">
      <alignment horizontal="right" vertical="center"/>
    </xf>
    <xf numFmtId="191" fontId="42" fillId="30" borderId="56" xfId="33" applyNumberFormat="1" applyFont="1" applyFill="1" applyBorder="1" applyAlignment="1">
      <alignment horizontal="right" vertical="center"/>
    </xf>
    <xf numFmtId="38" fontId="42" fillId="30" borderId="56" xfId="33" applyFont="1" applyFill="1" applyBorder="1" applyAlignment="1">
      <alignment horizontal="right" vertical="center"/>
    </xf>
    <xf numFmtId="38" fontId="0" fillId="29" borderId="12" xfId="33" applyFont="1" applyFill="1" applyBorder="1"/>
    <xf numFmtId="178" fontId="0" fillId="29" borderId="37" xfId="33" applyNumberFormat="1" applyFont="1" applyFill="1" applyBorder="1"/>
    <xf numFmtId="38" fontId="42" fillId="30" borderId="22" xfId="47" applyNumberFormat="1" applyFont="1" applyFill="1" applyBorder="1" applyAlignment="1">
      <alignment vertical="center"/>
    </xf>
    <xf numFmtId="38" fontId="42" fillId="30" borderId="21" xfId="47" applyNumberFormat="1" applyFont="1" applyFill="1" applyBorder="1" applyAlignment="1">
      <alignment vertical="center"/>
    </xf>
    <xf numFmtId="38" fontId="42" fillId="30" borderId="57" xfId="47" applyNumberFormat="1" applyFont="1" applyFill="1" applyBorder="1" applyAlignment="1">
      <alignment vertical="center"/>
    </xf>
    <xf numFmtId="38" fontId="42" fillId="30" borderId="58" xfId="33" applyFont="1" applyFill="1" applyBorder="1" applyAlignment="1">
      <alignment vertical="center"/>
    </xf>
    <xf numFmtId="38" fontId="42" fillId="30" borderId="59" xfId="33" applyFont="1" applyFill="1" applyBorder="1" applyAlignment="1">
      <alignment horizontal="right" vertical="center"/>
    </xf>
    <xf numFmtId="0" fontId="40" fillId="30" borderId="0" xfId="47" applyFont="1" applyFill="1" applyAlignment="1">
      <alignment horizontal="center" vertical="center"/>
    </xf>
    <xf numFmtId="0" fontId="40" fillId="30" borderId="16" xfId="47" applyFont="1" applyFill="1" applyBorder="1" applyAlignment="1" applyProtection="1">
      <alignment vertical="center"/>
      <protection locked="0"/>
    </xf>
    <xf numFmtId="38" fontId="40" fillId="30" borderId="0" xfId="47" applyNumberFormat="1" applyFont="1" applyFill="1"/>
    <xf numFmtId="0" fontId="40" fillId="30" borderId="0" xfId="47" applyFont="1" applyFill="1"/>
    <xf numFmtId="180" fontId="7" fillId="0" borderId="25" xfId="0" applyNumberFormat="1"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176" fontId="0" fillId="0" borderId="23" xfId="0" applyNumberFormat="1" applyBorder="1" applyAlignment="1">
      <alignment horizontal="center" vertical="center"/>
    </xf>
    <xf numFmtId="0" fontId="10" fillId="0" borderId="24" xfId="0" applyFont="1" applyBorder="1" applyAlignment="1" applyProtection="1">
      <alignment vertical="center" wrapText="1"/>
      <protection locked="0"/>
    </xf>
    <xf numFmtId="38" fontId="0" fillId="0" borderId="22" xfId="0" applyNumberFormat="1" applyBorder="1" applyAlignment="1">
      <alignment vertical="center"/>
    </xf>
    <xf numFmtId="38" fontId="0" fillId="0" borderId="30" xfId="0" applyNumberFormat="1" applyBorder="1" applyAlignment="1">
      <alignment vertical="center"/>
    </xf>
    <xf numFmtId="38" fontId="18" fillId="0" borderId="57" xfId="33" applyFont="1" applyBorder="1" applyAlignment="1">
      <alignment vertical="center"/>
    </xf>
    <xf numFmtId="38" fontId="18" fillId="0" borderId="22" xfId="33" applyFont="1" applyBorder="1" applyAlignment="1">
      <alignment vertical="center"/>
    </xf>
    <xf numFmtId="0" fontId="7" fillId="0" borderId="32" xfId="50" applyNumberFormat="1" applyFont="1" applyBorder="1" applyAlignment="1" applyProtection="1">
      <alignment horizontal="center" vertical="center"/>
      <protection locked="0"/>
    </xf>
    <xf numFmtId="0" fontId="10" fillId="26" borderId="33" xfId="45" applyNumberFormat="1" applyFont="1" applyFill="1" applyBorder="1" applyAlignment="1">
      <alignment horizontal="center" vertical="center" wrapText="1"/>
    </xf>
    <xf numFmtId="0" fontId="10" fillId="0" borderId="12" xfId="45" quotePrefix="1" applyNumberFormat="1" applyFont="1" applyBorder="1" applyAlignment="1">
      <alignment horizontal="center" vertical="center" wrapText="1"/>
    </xf>
    <xf numFmtId="0" fontId="0" fillId="0" borderId="18" xfId="0" applyBorder="1" applyAlignment="1">
      <alignment vertical="center" shrinkToFit="1"/>
    </xf>
    <xf numFmtId="0" fontId="46" fillId="30" borderId="17" xfId="0" applyFont="1" applyFill="1" applyBorder="1" applyAlignment="1">
      <alignment vertical="center" shrinkToFit="1"/>
    </xf>
    <xf numFmtId="0" fontId="46" fillId="30" borderId="26" xfId="0" applyFont="1" applyFill="1" applyBorder="1" applyAlignment="1">
      <alignment vertical="center" shrinkToFit="1"/>
    </xf>
    <xf numFmtId="185" fontId="46" fillId="0" borderId="13" xfId="0" applyNumberFormat="1" applyFont="1" applyFill="1" applyBorder="1" applyAlignment="1">
      <alignment vertical="center"/>
    </xf>
    <xf numFmtId="185" fontId="46" fillId="0" borderId="25" xfId="0" applyNumberFormat="1" applyFont="1" applyFill="1" applyBorder="1" applyAlignment="1">
      <alignment vertical="center"/>
    </xf>
    <xf numFmtId="185" fontId="46" fillId="0" borderId="15" xfId="0" applyNumberFormat="1" applyFont="1" applyFill="1" applyBorder="1" applyAlignment="1">
      <alignment vertical="center"/>
    </xf>
    <xf numFmtId="185" fontId="46" fillId="0" borderId="0" xfId="0" applyNumberFormat="1" applyFont="1" applyFill="1" applyBorder="1" applyAlignment="1">
      <alignment vertical="center"/>
    </xf>
    <xf numFmtId="0" fontId="46" fillId="30" borderId="82" xfId="0" applyFont="1" applyFill="1" applyBorder="1" applyAlignment="1">
      <alignment horizontal="center" vertical="center" shrinkToFit="1"/>
    </xf>
    <xf numFmtId="0" fontId="46" fillId="30" borderId="83" xfId="0" applyFont="1" applyFill="1" applyBorder="1" applyAlignment="1">
      <alignment horizontal="center" vertical="center" shrinkToFit="1"/>
    </xf>
    <xf numFmtId="0" fontId="46" fillId="30" borderId="84" xfId="0" quotePrefix="1" applyFont="1" applyFill="1" applyBorder="1" applyAlignment="1">
      <alignment horizontal="center" vertical="center"/>
    </xf>
    <xf numFmtId="0" fontId="46" fillId="30" borderId="84" xfId="0" applyFont="1" applyFill="1" applyBorder="1" applyAlignment="1">
      <alignment horizontal="center" vertical="center"/>
    </xf>
    <xf numFmtId="0" fontId="46" fillId="30" borderId="85" xfId="0" applyFont="1" applyFill="1" applyBorder="1" applyAlignment="1">
      <alignment horizontal="center" vertical="center"/>
    </xf>
    <xf numFmtId="0" fontId="46" fillId="30" borderId="86" xfId="0" applyFont="1" applyFill="1" applyBorder="1" applyAlignment="1">
      <alignment horizontal="center" vertical="center" shrinkToFit="1"/>
    </xf>
    <xf numFmtId="0" fontId="46" fillId="30" borderId="87" xfId="0" applyFont="1" applyFill="1" applyBorder="1" applyAlignment="1">
      <alignment vertical="center" shrinkToFit="1"/>
    </xf>
    <xf numFmtId="0" fontId="46" fillId="30" borderId="88" xfId="0" quotePrefix="1" applyFont="1" applyFill="1" applyBorder="1" applyAlignment="1">
      <alignment horizontal="center" vertical="center" shrinkToFit="1"/>
    </xf>
    <xf numFmtId="185" fontId="46" fillId="0" borderId="89" xfId="0" applyNumberFormat="1" applyFont="1" applyFill="1" applyBorder="1" applyAlignment="1">
      <alignment vertical="center"/>
    </xf>
    <xf numFmtId="0" fontId="46" fillId="30" borderId="90" xfId="0" quotePrefix="1" applyFont="1" applyFill="1" applyBorder="1" applyAlignment="1">
      <alignment horizontal="center" vertical="center" shrinkToFit="1"/>
    </xf>
    <xf numFmtId="185" fontId="46" fillId="0" borderId="91" xfId="0" applyNumberFormat="1" applyFont="1" applyFill="1" applyBorder="1" applyAlignment="1">
      <alignment vertical="center"/>
    </xf>
    <xf numFmtId="0" fontId="46" fillId="30" borderId="90" xfId="0" applyFont="1" applyFill="1" applyBorder="1" applyAlignment="1">
      <alignment horizontal="center" vertical="center" shrinkToFit="1"/>
    </xf>
    <xf numFmtId="0" fontId="46" fillId="30" borderId="92" xfId="0" applyFont="1" applyFill="1" applyBorder="1" applyAlignment="1">
      <alignment horizontal="center" vertical="center" shrinkToFit="1"/>
    </xf>
    <xf numFmtId="0" fontId="46" fillId="30" borderId="93" xfId="0" applyFont="1" applyFill="1" applyBorder="1" applyAlignment="1">
      <alignment vertical="center" shrinkToFit="1"/>
    </xf>
    <xf numFmtId="185" fontId="46" fillId="0" borderId="94" xfId="0" applyNumberFormat="1" applyFont="1" applyFill="1" applyBorder="1" applyAlignment="1">
      <alignment vertical="center"/>
    </xf>
    <xf numFmtId="185" fontId="46" fillId="0" borderId="95" xfId="0" applyNumberFormat="1" applyFont="1" applyFill="1" applyBorder="1" applyAlignment="1">
      <alignment vertical="center"/>
    </xf>
    <xf numFmtId="185" fontId="46" fillId="0" borderId="96" xfId="0" applyNumberFormat="1" applyFont="1" applyFill="1" applyBorder="1" applyAlignment="1">
      <alignment vertical="center"/>
    </xf>
    <xf numFmtId="185" fontId="0" fillId="0" borderId="0" xfId="0" applyNumberFormat="1"/>
    <xf numFmtId="189" fontId="0" fillId="27" borderId="11" xfId="33" applyNumberFormat="1" applyFont="1" applyFill="1" applyBorder="1"/>
    <xf numFmtId="189" fontId="0" fillId="27" borderId="40" xfId="33" applyNumberFormat="1" applyFont="1" applyFill="1" applyBorder="1"/>
    <xf numFmtId="179" fontId="0" fillId="0" borderId="97" xfId="0" applyNumberFormat="1" applyBorder="1" applyAlignment="1">
      <alignment vertical="center"/>
    </xf>
    <xf numFmtId="179" fontId="0" fillId="0" borderId="98" xfId="0" applyNumberFormat="1" applyBorder="1" applyAlignment="1">
      <alignment vertical="center"/>
    </xf>
    <xf numFmtId="179" fontId="0" fillId="0" borderId="99" xfId="0" applyNumberFormat="1" applyBorder="1" applyAlignment="1">
      <alignment vertical="center"/>
    </xf>
    <xf numFmtId="0" fontId="0" fillId="0" borderId="100" xfId="0" applyBorder="1"/>
    <xf numFmtId="179" fontId="0" fillId="0" borderId="101" xfId="0" applyNumberFormat="1" applyBorder="1" applyAlignment="1">
      <alignment vertical="center"/>
    </xf>
    <xf numFmtId="179" fontId="0" fillId="0" borderId="0" xfId="0" applyNumberFormat="1"/>
    <xf numFmtId="179" fontId="0" fillId="0" borderId="100" xfId="0" applyNumberFormat="1" applyBorder="1"/>
    <xf numFmtId="0" fontId="8" fillId="27" borderId="11" xfId="0" applyFont="1" applyFill="1" applyBorder="1" applyAlignment="1" applyProtection="1">
      <alignment horizontal="center" vertical="center" wrapText="1"/>
      <protection locked="0"/>
    </xf>
    <xf numFmtId="0" fontId="8" fillId="27" borderId="40" xfId="0" applyFont="1" applyFill="1" applyBorder="1" applyAlignment="1" applyProtection="1">
      <alignment horizontal="center" vertical="center" wrapText="1"/>
      <protection locked="0"/>
    </xf>
    <xf numFmtId="189" fontId="49" fillId="31" borderId="102" xfId="33" applyNumberFormat="1" applyFont="1" applyFill="1" applyBorder="1"/>
    <xf numFmtId="194" fontId="46" fillId="0" borderId="13" xfId="0" applyNumberFormat="1" applyFont="1" applyFill="1" applyBorder="1" applyAlignment="1">
      <alignment vertical="center"/>
    </xf>
    <xf numFmtId="194" fontId="46" fillId="0" borderId="25" xfId="0" applyNumberFormat="1" applyFont="1" applyFill="1" applyBorder="1" applyAlignment="1">
      <alignment vertical="center"/>
    </xf>
    <xf numFmtId="194" fontId="46" fillId="0" borderId="89" xfId="0" applyNumberFormat="1" applyFont="1" applyFill="1" applyBorder="1" applyAlignment="1">
      <alignment vertical="center"/>
    </xf>
    <xf numFmtId="194" fontId="46" fillId="0" borderId="15" xfId="0" applyNumberFormat="1" applyFont="1" applyFill="1" applyBorder="1" applyAlignment="1">
      <alignment vertical="center"/>
    </xf>
    <xf numFmtId="194" fontId="46" fillId="0" borderId="0" xfId="0" applyNumberFormat="1" applyFont="1" applyFill="1" applyBorder="1" applyAlignment="1">
      <alignment vertical="center"/>
    </xf>
    <xf numFmtId="194" fontId="46" fillId="0" borderId="91" xfId="0" applyNumberFormat="1" applyFont="1" applyFill="1" applyBorder="1" applyAlignment="1">
      <alignment vertical="center"/>
    </xf>
    <xf numFmtId="194" fontId="46" fillId="0" borderId="94" xfId="0" applyNumberFormat="1" applyFont="1" applyFill="1" applyBorder="1" applyAlignment="1">
      <alignment vertical="center"/>
    </xf>
    <xf numFmtId="194" fontId="46" fillId="0" borderId="95" xfId="0" applyNumberFormat="1" applyFont="1" applyFill="1" applyBorder="1" applyAlignment="1">
      <alignment vertical="center"/>
    </xf>
    <xf numFmtId="194" fontId="46" fillId="0" borderId="96" xfId="0" applyNumberFormat="1" applyFont="1" applyFill="1" applyBorder="1" applyAlignment="1">
      <alignment vertical="center"/>
    </xf>
    <xf numFmtId="193" fontId="0" fillId="0" borderId="0" xfId="0" applyNumberFormat="1"/>
    <xf numFmtId="194" fontId="0" fillId="0" borderId="0" xfId="0" applyNumberFormat="1"/>
    <xf numFmtId="195" fontId="46" fillId="0" borderId="13" xfId="0" applyNumberFormat="1" applyFont="1" applyFill="1" applyBorder="1" applyAlignment="1">
      <alignment vertical="center"/>
    </xf>
    <xf numFmtId="195" fontId="46" fillId="0" borderId="25" xfId="0" applyNumberFormat="1" applyFont="1" applyFill="1" applyBorder="1" applyAlignment="1">
      <alignment vertical="center"/>
    </xf>
    <xf numFmtId="195" fontId="46" fillId="0" borderId="15" xfId="0" applyNumberFormat="1" applyFont="1" applyFill="1" applyBorder="1" applyAlignment="1">
      <alignment vertical="center"/>
    </xf>
    <xf numFmtId="195" fontId="46" fillId="0" borderId="0" xfId="0" applyNumberFormat="1" applyFont="1" applyFill="1" applyBorder="1" applyAlignment="1">
      <alignment vertical="center"/>
    </xf>
    <xf numFmtId="195" fontId="0" fillId="0" borderId="0" xfId="0" applyNumberFormat="1"/>
    <xf numFmtId="0" fontId="0" fillId="0" borderId="0" xfId="43" quotePrefix="1" applyFont="1"/>
    <xf numFmtId="189" fontId="0" fillId="27" borderId="22" xfId="33" applyNumberFormat="1" applyFont="1" applyFill="1" applyBorder="1"/>
    <xf numFmtId="189" fontId="0" fillId="27" borderId="41" xfId="33" applyNumberFormat="1" applyFont="1" applyFill="1" applyBorder="1"/>
    <xf numFmtId="38" fontId="0" fillId="0" borderId="0" xfId="0" applyNumberFormat="1"/>
    <xf numFmtId="0" fontId="50" fillId="0" borderId="0" xfId="0" applyFont="1"/>
    <xf numFmtId="0" fontId="50" fillId="0" borderId="0" xfId="0" quotePrefix="1" applyFont="1"/>
    <xf numFmtId="0" fontId="51" fillId="0" borderId="0" xfId="0" applyFont="1"/>
    <xf numFmtId="0" fontId="4" fillId="0" borderId="11" xfId="43" applyFont="1" applyBorder="1" applyAlignment="1">
      <alignment horizontal="center" vertical="center" shrinkToFit="1"/>
    </xf>
    <xf numFmtId="38" fontId="2" fillId="0" borderId="12" xfId="43" applyNumberFormat="1" applyBorder="1"/>
    <xf numFmtId="189" fontId="0" fillId="0" borderId="0" xfId="0" applyNumberFormat="1"/>
    <xf numFmtId="0" fontId="0" fillId="0" borderId="0" xfId="43" applyFont="1"/>
    <xf numFmtId="0" fontId="0" fillId="0" borderId="0" xfId="43" applyFont="1" applyAlignment="1">
      <alignment horizontal="left"/>
    </xf>
    <xf numFmtId="0" fontId="14" fillId="0" borderId="0" xfId="43" applyFont="1" applyAlignment="1">
      <alignment vertical="center"/>
    </xf>
    <xf numFmtId="0" fontId="2" fillId="0" borderId="0" xfId="43" applyAlignment="1">
      <alignment horizontal="right" vertical="center"/>
    </xf>
    <xf numFmtId="0" fontId="2" fillId="0" borderId="13" xfId="43" applyBorder="1" applyAlignment="1">
      <alignment vertical="center"/>
    </xf>
    <xf numFmtId="0" fontId="2" fillId="0" borderId="25" xfId="43" applyBorder="1" applyAlignment="1">
      <alignment vertical="center"/>
    </xf>
    <xf numFmtId="0" fontId="2" fillId="0" borderId="14" xfId="43" applyBorder="1" applyAlignment="1">
      <alignment vertical="center"/>
    </xf>
    <xf numFmtId="38" fontId="2" fillId="0" borderId="0" xfId="43" applyNumberFormat="1" applyAlignment="1">
      <alignment vertical="center"/>
    </xf>
    <xf numFmtId="0" fontId="2" fillId="0" borderId="15" xfId="43" applyBorder="1" applyAlignment="1">
      <alignment vertical="center"/>
    </xf>
    <xf numFmtId="0" fontId="2" fillId="0" borderId="60" xfId="43" applyBorder="1" applyAlignment="1">
      <alignment vertical="center"/>
    </xf>
    <xf numFmtId="0" fontId="2" fillId="0" borderId="49" xfId="43" applyBorder="1" applyAlignment="1">
      <alignment vertical="center"/>
    </xf>
    <xf numFmtId="0" fontId="2" fillId="0" borderId="61" xfId="43" applyBorder="1" applyAlignment="1">
      <alignment vertical="center"/>
    </xf>
    <xf numFmtId="0" fontId="2" fillId="0" borderId="62" xfId="43" applyBorder="1" applyAlignment="1">
      <alignment vertical="center"/>
    </xf>
    <xf numFmtId="0" fontId="2" fillId="0" borderId="23" xfId="43" applyBorder="1" applyAlignment="1">
      <alignment vertical="center"/>
    </xf>
    <xf numFmtId="0" fontId="2" fillId="0" borderId="30" xfId="43" applyBorder="1" applyAlignment="1">
      <alignment vertical="center"/>
    </xf>
    <xf numFmtId="0" fontId="2" fillId="0" borderId="24" xfId="43" applyBorder="1" applyAlignment="1">
      <alignment vertical="center"/>
    </xf>
    <xf numFmtId="38" fontId="14" fillId="0" borderId="13" xfId="33" applyFont="1" applyBorder="1" applyAlignment="1">
      <alignment vertical="center"/>
    </xf>
    <xf numFmtId="38" fontId="14" fillId="0" borderId="34" xfId="33" applyFont="1" applyBorder="1" applyAlignment="1">
      <alignment vertical="center"/>
    </xf>
    <xf numFmtId="38" fontId="14" fillId="0" borderId="35" xfId="33" applyFont="1" applyBorder="1" applyAlignment="1">
      <alignment vertical="center"/>
    </xf>
    <xf numFmtId="38" fontId="14" fillId="0" borderId="63" xfId="33" applyFont="1" applyBorder="1" applyAlignment="1">
      <alignment vertical="center"/>
    </xf>
    <xf numFmtId="38" fontId="14" fillId="0" borderId="60" xfId="33" applyFont="1" applyBorder="1" applyAlignment="1">
      <alignment vertical="center"/>
    </xf>
    <xf numFmtId="38" fontId="14" fillId="0" borderId="64" xfId="33" applyFont="1" applyBorder="1" applyAlignment="1">
      <alignment vertical="center"/>
    </xf>
    <xf numFmtId="38" fontId="14" fillId="0" borderId="23" xfId="33" applyFont="1" applyBorder="1" applyAlignment="1">
      <alignment vertical="center"/>
    </xf>
    <xf numFmtId="38" fontId="14" fillId="0" borderId="65" xfId="33" applyFont="1" applyBorder="1" applyAlignment="1">
      <alignment vertical="center"/>
    </xf>
    <xf numFmtId="38" fontId="14" fillId="0" borderId="66" xfId="33" applyFont="1" applyBorder="1" applyAlignment="1">
      <alignment vertical="center"/>
    </xf>
    <xf numFmtId="38" fontId="14" fillId="0" borderId="12" xfId="43" applyNumberFormat="1" applyFont="1" applyBorder="1" applyAlignment="1">
      <alignment horizontal="right" vertical="center"/>
    </xf>
    <xf numFmtId="2" fontId="14" fillId="0" borderId="12" xfId="43" applyNumberFormat="1" applyFont="1" applyBorder="1" applyAlignment="1">
      <alignment horizontal="right" vertical="center"/>
    </xf>
    <xf numFmtId="0" fontId="5" fillId="0" borderId="12" xfId="43" applyFont="1" applyBorder="1" applyAlignment="1">
      <alignment horizontal="center" vertical="top"/>
    </xf>
    <xf numFmtId="0" fontId="43" fillId="0" borderId="0" xfId="49" applyFont="1" applyAlignment="1">
      <alignment vertical="center"/>
    </xf>
    <xf numFmtId="0" fontId="44" fillId="0" borderId="0" xfId="49" applyFont="1" applyAlignment="1">
      <alignment vertical="center"/>
    </xf>
    <xf numFmtId="0" fontId="7" fillId="0" borderId="0" xfId="49" applyAlignment="1">
      <alignment vertical="center"/>
    </xf>
    <xf numFmtId="0" fontId="7" fillId="0" borderId="22" xfId="49" applyBorder="1" applyAlignment="1">
      <alignment horizontal="center" vertical="center"/>
    </xf>
    <xf numFmtId="0" fontId="7" fillId="0" borderId="22" xfId="49" applyFont="1" applyBorder="1" applyAlignment="1">
      <alignment horizontal="center" vertical="center"/>
    </xf>
    <xf numFmtId="0" fontId="7" fillId="0" borderId="22" xfId="49" applyFont="1" applyFill="1" applyBorder="1" applyAlignment="1">
      <alignment horizontal="center" vertical="center"/>
    </xf>
    <xf numFmtId="0" fontId="7" fillId="30" borderId="22" xfId="49" applyFont="1" applyFill="1" applyBorder="1" applyAlignment="1">
      <alignment horizontal="center" vertical="center"/>
    </xf>
    <xf numFmtId="0" fontId="7" fillId="32" borderId="22" xfId="49" applyFont="1" applyFill="1" applyBorder="1" applyAlignment="1">
      <alignment horizontal="center" vertical="center"/>
    </xf>
    <xf numFmtId="0" fontId="7" fillId="0" borderId="22" xfId="49" applyBorder="1" applyAlignment="1">
      <alignment vertical="center"/>
    </xf>
    <xf numFmtId="38" fontId="1" fillId="0" borderId="22" xfId="33" applyBorder="1" applyAlignment="1">
      <alignment vertical="center"/>
    </xf>
    <xf numFmtId="3" fontId="7" fillId="0" borderId="22" xfId="42" applyNumberFormat="1" applyFont="1" applyFill="1" applyBorder="1" applyAlignment="1">
      <alignment vertical="center"/>
    </xf>
    <xf numFmtId="3" fontId="7" fillId="30" borderId="22" xfId="42" applyNumberFormat="1" applyFont="1" applyFill="1" applyBorder="1" applyAlignment="1">
      <alignment vertical="center"/>
    </xf>
    <xf numFmtId="3" fontId="7" fillId="33" borderId="22" xfId="42" applyNumberFormat="1" applyFont="1" applyFill="1" applyBorder="1" applyAlignment="1">
      <alignment vertical="center"/>
    </xf>
    <xf numFmtId="0" fontId="0" fillId="0" borderId="22" xfId="49" applyFont="1" applyBorder="1" applyAlignment="1">
      <alignment vertical="center"/>
    </xf>
    <xf numFmtId="3" fontId="7" fillId="0" borderId="22" xfId="49" applyNumberFormat="1" applyFill="1" applyBorder="1" applyAlignment="1">
      <alignment vertical="center"/>
    </xf>
    <xf numFmtId="3" fontId="7" fillId="30" borderId="22" xfId="49" applyNumberFormat="1" applyFill="1" applyBorder="1" applyAlignment="1">
      <alignment vertical="center"/>
    </xf>
    <xf numFmtId="3" fontId="7" fillId="33" borderId="22" xfId="49" applyNumberFormat="1" applyFill="1" applyBorder="1" applyAlignment="1">
      <alignment vertical="center"/>
    </xf>
    <xf numFmtId="0" fontId="7" fillId="0" borderId="13" xfId="49" applyBorder="1" applyAlignment="1">
      <alignment vertical="center"/>
    </xf>
    <xf numFmtId="0" fontId="7" fillId="0" borderId="10" xfId="49" applyBorder="1" applyAlignment="1">
      <alignment vertical="center"/>
    </xf>
    <xf numFmtId="0" fontId="7" fillId="0" borderId="10" xfId="49" applyFill="1" applyBorder="1" applyAlignment="1">
      <alignment vertical="center"/>
    </xf>
    <xf numFmtId="0" fontId="7" fillId="33" borderId="10" xfId="49" applyFill="1" applyBorder="1" applyAlignment="1">
      <alignment vertical="center"/>
    </xf>
    <xf numFmtId="0" fontId="7" fillId="0" borderId="17" xfId="49" applyFill="1" applyBorder="1" applyAlignment="1">
      <alignment vertical="center"/>
    </xf>
    <xf numFmtId="186" fontId="7" fillId="0" borderId="12" xfId="49" applyNumberFormat="1" applyBorder="1" applyAlignment="1">
      <alignment vertical="center"/>
    </xf>
    <xf numFmtId="186" fontId="7" fillId="0" borderId="12" xfId="49" applyNumberFormat="1" applyFill="1" applyBorder="1" applyAlignment="1">
      <alignment vertical="center"/>
    </xf>
    <xf numFmtId="186" fontId="7" fillId="33" borderId="12" xfId="49" applyNumberFormat="1" applyFill="1" applyBorder="1" applyAlignment="1">
      <alignment vertical="center"/>
    </xf>
    <xf numFmtId="0" fontId="52" fillId="0" borderId="0" xfId="49" applyFont="1" applyAlignment="1">
      <alignment vertical="center"/>
    </xf>
    <xf numFmtId="0" fontId="7" fillId="0" borderId="67" xfId="49" applyFont="1" applyBorder="1" applyAlignment="1">
      <alignment horizontal="center" vertical="center"/>
    </xf>
    <xf numFmtId="0" fontId="0" fillId="0" borderId="67" xfId="49" applyFont="1" applyBorder="1" applyAlignment="1">
      <alignment horizontal="center" vertical="center"/>
    </xf>
    <xf numFmtId="0" fontId="7" fillId="30" borderId="67" xfId="49" applyFont="1" applyFill="1" applyBorder="1" applyAlignment="1">
      <alignment horizontal="center" vertical="center"/>
    </xf>
    <xf numFmtId="0" fontId="7" fillId="0" borderId="67" xfId="49" applyFont="1" applyFill="1" applyBorder="1" applyAlignment="1">
      <alignment horizontal="center" vertical="center"/>
    </xf>
    <xf numFmtId="0" fontId="7" fillId="33" borderId="67" xfId="49" applyFont="1" applyFill="1" applyBorder="1" applyAlignment="1">
      <alignment horizontal="center" vertical="center"/>
    </xf>
    <xf numFmtId="38" fontId="1" fillId="0" borderId="68" xfId="33" applyBorder="1" applyAlignment="1">
      <alignment vertical="center"/>
    </xf>
    <xf numFmtId="38" fontId="1" fillId="0" borderId="68" xfId="33" applyFill="1" applyBorder="1" applyAlignment="1">
      <alignment vertical="center"/>
    </xf>
    <xf numFmtId="38" fontId="1" fillId="30" borderId="68" xfId="33" applyFill="1" applyBorder="1" applyAlignment="1">
      <alignment vertical="center"/>
    </xf>
    <xf numFmtId="38" fontId="1" fillId="30" borderId="68" xfId="33" applyNumberFormat="1" applyFill="1" applyBorder="1" applyAlignment="1">
      <alignment vertical="center"/>
    </xf>
    <xf numFmtId="38" fontId="1" fillId="0" borderId="68" xfId="33" applyNumberFormat="1" applyFill="1" applyBorder="1" applyAlignment="1">
      <alignment vertical="center"/>
    </xf>
    <xf numFmtId="38" fontId="1" fillId="33" borderId="68" xfId="33" applyNumberFormat="1" applyFill="1" applyBorder="1" applyAlignment="1">
      <alignment vertical="center"/>
    </xf>
    <xf numFmtId="0" fontId="7" fillId="0" borderId="39" xfId="49" applyBorder="1" applyAlignment="1">
      <alignment vertical="center"/>
    </xf>
    <xf numFmtId="192" fontId="7" fillId="0" borderId="39" xfId="49" applyNumberFormat="1" applyBorder="1" applyAlignment="1">
      <alignment vertical="center"/>
    </xf>
    <xf numFmtId="192" fontId="7" fillId="0" borderId="39" xfId="49" applyNumberFormat="1" applyFont="1" applyFill="1" applyBorder="1" applyAlignment="1">
      <alignment vertical="center"/>
    </xf>
    <xf numFmtId="192" fontId="15" fillId="30" borderId="39" xfId="49" applyNumberFormat="1" applyFont="1" applyFill="1" applyBorder="1" applyAlignment="1">
      <alignment horizontal="right" vertical="center"/>
    </xf>
    <xf numFmtId="192" fontId="15" fillId="33" borderId="39" xfId="49" applyNumberFormat="1" applyFont="1" applyFill="1" applyBorder="1" applyAlignment="1">
      <alignment horizontal="right" vertical="center"/>
    </xf>
    <xf numFmtId="186" fontId="7" fillId="0" borderId="38" xfId="49" applyNumberFormat="1" applyBorder="1" applyAlignment="1">
      <alignment vertical="center"/>
    </xf>
    <xf numFmtId="186" fontId="7" fillId="30" borderId="38" xfId="49" applyNumberFormat="1" applyFill="1" applyBorder="1" applyAlignment="1">
      <alignment vertical="center"/>
    </xf>
    <xf numFmtId="186" fontId="7" fillId="0" borderId="38" xfId="49" applyNumberFormat="1" applyFill="1" applyBorder="1" applyAlignment="1">
      <alignment vertical="center"/>
    </xf>
    <xf numFmtId="186" fontId="7" fillId="33" borderId="38" xfId="49" applyNumberFormat="1" applyFill="1" applyBorder="1" applyAlignment="1">
      <alignment vertical="center"/>
    </xf>
    <xf numFmtId="38" fontId="7" fillId="0" borderId="0" xfId="49" applyNumberFormat="1" applyAlignment="1">
      <alignment vertical="center"/>
    </xf>
    <xf numFmtId="0" fontId="0" fillId="0" borderId="0" xfId="49" applyFont="1" applyAlignment="1">
      <alignment vertical="center"/>
    </xf>
    <xf numFmtId="0" fontId="53" fillId="0" borderId="0" xfId="49" applyFont="1" applyAlignment="1">
      <alignment vertical="center" wrapText="1"/>
    </xf>
    <xf numFmtId="0" fontId="6" fillId="0" borderId="0" xfId="49" applyFont="1" applyAlignment="1">
      <alignment vertical="center" wrapText="1"/>
    </xf>
    <xf numFmtId="0" fontId="6" fillId="0" borderId="0" xfId="49" applyFont="1" applyAlignment="1">
      <alignment horizontal="left" vertical="center" wrapText="1"/>
    </xf>
    <xf numFmtId="0" fontId="7" fillId="34" borderId="0" xfId="49" applyFont="1" applyFill="1" applyAlignment="1">
      <alignment vertical="center"/>
    </xf>
    <xf numFmtId="0" fontId="7" fillId="34" borderId="0" xfId="49" applyFill="1" applyAlignment="1">
      <alignment vertical="center"/>
    </xf>
    <xf numFmtId="0" fontId="7" fillId="0" borderId="0" xfId="49" applyAlignment="1">
      <alignment horizontal="center" vertical="center"/>
    </xf>
    <xf numFmtId="0" fontId="7" fillId="34" borderId="0" xfId="49" applyFont="1" applyFill="1" applyAlignment="1">
      <alignment horizontal="center" vertical="center"/>
    </xf>
    <xf numFmtId="0" fontId="7" fillId="35" borderId="0" xfId="49" applyFont="1" applyFill="1" applyAlignment="1">
      <alignment horizontal="center" vertical="center"/>
    </xf>
    <xf numFmtId="0" fontId="4" fillId="0" borderId="0" xfId="0" applyFont="1" applyAlignment="1">
      <alignment horizontal="right" vertical="center"/>
    </xf>
    <xf numFmtId="0" fontId="0" fillId="0" borderId="0" xfId="43" applyFont="1" applyAlignment="1">
      <alignment horizontal="right"/>
    </xf>
    <xf numFmtId="22" fontId="7" fillId="0" borderId="0" xfId="49" applyNumberFormat="1" applyAlignment="1">
      <alignment horizontal="right" vertical="center"/>
    </xf>
    <xf numFmtId="0" fontId="4" fillId="0" borderId="0" xfId="43" applyFont="1" applyBorder="1" applyAlignment="1">
      <alignment vertical="center"/>
    </xf>
    <xf numFmtId="0" fontId="4" fillId="0" borderId="15" xfId="43" applyFont="1" applyBorder="1" applyAlignment="1">
      <alignment vertical="center"/>
    </xf>
    <xf numFmtId="0" fontId="4" fillId="0" borderId="0" xfId="43" applyFont="1" applyAlignment="1">
      <alignment vertical="center"/>
    </xf>
    <xf numFmtId="0" fontId="4" fillId="0" borderId="0" xfId="43" applyFont="1" applyAlignment="1"/>
    <xf numFmtId="0" fontId="4" fillId="0" borderId="0" xfId="43" applyFont="1" applyAlignment="1">
      <alignment vertical="top" wrapText="1"/>
    </xf>
    <xf numFmtId="0" fontId="17" fillId="0" borderId="31" xfId="43" applyFont="1" applyFill="1" applyBorder="1" applyAlignment="1">
      <alignment vertical="center" wrapText="1"/>
    </xf>
    <xf numFmtId="0" fontId="0" fillId="0" borderId="24" xfId="0" applyBorder="1" applyAlignment="1">
      <alignment horizontal="center" vertical="center"/>
    </xf>
    <xf numFmtId="0" fontId="4" fillId="0" borderId="11" xfId="43" applyFont="1" applyBorder="1" applyAlignment="1">
      <alignment horizontal="center" vertical="center" wrapText="1"/>
    </xf>
    <xf numFmtId="0" fontId="4" fillId="0" borderId="11" xfId="43" applyFont="1" applyBorder="1" applyAlignment="1">
      <alignment horizontal="center" vertical="center"/>
    </xf>
    <xf numFmtId="0" fontId="2" fillId="0" borderId="0" xfId="53"/>
    <xf numFmtId="0" fontId="40" fillId="30" borderId="13" xfId="53" applyFont="1" applyFill="1" applyBorder="1" applyAlignment="1">
      <alignment vertical="center"/>
    </xf>
    <xf numFmtId="0" fontId="40" fillId="30" borderId="14" xfId="53" applyFont="1" applyFill="1" applyBorder="1" applyAlignment="1">
      <alignment vertical="center"/>
    </xf>
    <xf numFmtId="0" fontId="41" fillId="30" borderId="25" xfId="53" applyFont="1" applyFill="1" applyBorder="1" applyAlignment="1">
      <alignment horizontal="center" vertical="center" wrapText="1"/>
    </xf>
    <xf numFmtId="0" fontId="41" fillId="30" borderId="14" xfId="53" applyFont="1" applyFill="1" applyBorder="1" applyAlignment="1">
      <alignment horizontal="center" vertical="center" wrapText="1"/>
    </xf>
    <xf numFmtId="0" fontId="2" fillId="0" borderId="0" xfId="53" applyAlignment="1">
      <alignment horizontal="center"/>
    </xf>
    <xf numFmtId="0" fontId="40" fillId="30" borderId="15" xfId="53" applyFont="1" applyFill="1" applyBorder="1" applyAlignment="1">
      <alignment vertical="center"/>
    </xf>
    <xf numFmtId="0" fontId="40" fillId="30" borderId="16" xfId="53" applyFont="1" applyFill="1" applyBorder="1" applyAlignment="1">
      <alignment vertical="center"/>
    </xf>
    <xf numFmtId="0" fontId="41" fillId="30" borderId="48" xfId="53" applyFont="1" applyFill="1" applyBorder="1" applyAlignment="1">
      <alignment horizontal="center" vertical="center" wrapText="1"/>
    </xf>
    <xf numFmtId="0" fontId="41" fillId="30" borderId="49" xfId="53" applyFont="1" applyFill="1" applyBorder="1" applyAlignment="1">
      <alignment horizontal="center" vertical="center" wrapText="1"/>
    </xf>
    <xf numFmtId="0" fontId="2" fillId="29" borderId="10" xfId="53" applyFill="1" applyBorder="1" applyAlignment="1">
      <alignment horizontal="center"/>
    </xf>
    <xf numFmtId="0" fontId="2" fillId="29" borderId="36" xfId="53" applyFill="1" applyBorder="1" applyAlignment="1">
      <alignment horizontal="center"/>
    </xf>
    <xf numFmtId="0" fontId="41" fillId="30" borderId="50" xfId="53" applyFont="1" applyFill="1" applyBorder="1" applyAlignment="1">
      <alignment horizontal="center" vertical="center" wrapText="1"/>
    </xf>
    <xf numFmtId="0" fontId="2" fillId="29" borderId="11" xfId="53" applyFill="1" applyBorder="1" applyAlignment="1">
      <alignment horizontal="center"/>
    </xf>
    <xf numFmtId="0" fontId="2" fillId="29" borderId="40" xfId="53" applyFill="1" applyBorder="1" applyAlignment="1">
      <alignment horizontal="center"/>
    </xf>
    <xf numFmtId="0" fontId="41" fillId="30" borderId="51" xfId="53" applyFont="1" applyFill="1" applyBorder="1" applyAlignment="1">
      <alignment horizontal="center" vertical="center" wrapText="1"/>
    </xf>
    <xf numFmtId="0" fontId="2" fillId="29" borderId="12" xfId="53" applyFill="1" applyBorder="1"/>
    <xf numFmtId="0" fontId="13" fillId="29" borderId="37" xfId="53" applyFont="1" applyFill="1" applyBorder="1" applyAlignment="1">
      <alignment horizontal="center"/>
    </xf>
    <xf numFmtId="192" fontId="7" fillId="0" borderId="39" xfId="49" applyNumberFormat="1" applyFill="1" applyBorder="1" applyAlignment="1">
      <alignment vertical="center"/>
    </xf>
    <xf numFmtId="192" fontId="15" fillId="0" borderId="39" xfId="49" applyNumberFormat="1" applyFont="1" applyFill="1" applyBorder="1" applyAlignment="1">
      <alignment horizontal="right" vertical="center"/>
    </xf>
    <xf numFmtId="0" fontId="15" fillId="0" borderId="0" xfId="53" applyFont="1"/>
    <xf numFmtId="0" fontId="46" fillId="30" borderId="13" xfId="53" applyFont="1" applyFill="1" applyBorder="1" applyAlignment="1">
      <alignment horizontal="center" vertical="center" shrinkToFit="1"/>
    </xf>
    <xf numFmtId="0" fontId="46" fillId="30" borderId="14" xfId="53" applyFont="1" applyFill="1" applyBorder="1" applyAlignment="1">
      <alignment horizontal="center" vertical="center" shrinkToFit="1"/>
    </xf>
    <xf numFmtId="0" fontId="46" fillId="30" borderId="25" xfId="53" quotePrefix="1" applyFont="1" applyFill="1" applyBorder="1" applyAlignment="1">
      <alignment horizontal="center" vertical="center"/>
    </xf>
    <xf numFmtId="0" fontId="46" fillId="30" borderId="25" xfId="53" applyFont="1" applyFill="1" applyBorder="1" applyAlignment="1">
      <alignment horizontal="center" vertical="center"/>
    </xf>
    <xf numFmtId="0" fontId="46" fillId="30" borderId="10" xfId="53" applyFont="1" applyFill="1" applyBorder="1" applyAlignment="1">
      <alignment horizontal="center" vertical="center"/>
    </xf>
    <xf numFmtId="0" fontId="46" fillId="30" borderId="13" xfId="53" applyFont="1" applyFill="1" applyBorder="1" applyAlignment="1">
      <alignment horizontal="center" vertical="center"/>
    </xf>
    <xf numFmtId="0" fontId="2" fillId="27" borderId="10" xfId="53" applyFill="1" applyBorder="1"/>
    <xf numFmtId="0" fontId="2" fillId="27" borderId="36" xfId="53" applyFill="1" applyBorder="1"/>
    <xf numFmtId="0" fontId="46" fillId="30" borderId="17" xfId="53" applyFont="1" applyFill="1" applyBorder="1" applyAlignment="1">
      <alignment horizontal="center" vertical="center" shrinkToFit="1"/>
    </xf>
    <xf numFmtId="0" fontId="46" fillId="30" borderId="18" xfId="53" applyFont="1" applyFill="1" applyBorder="1" applyAlignment="1">
      <alignment horizontal="center" vertical="center" shrinkToFit="1"/>
    </xf>
    <xf numFmtId="0" fontId="46" fillId="30" borderId="26" xfId="53" applyFont="1" applyFill="1" applyBorder="1" applyAlignment="1">
      <alignment horizontal="center" vertical="center" shrinkToFit="1"/>
    </xf>
    <xf numFmtId="0" fontId="46" fillId="30" borderId="26" xfId="53" applyFont="1" applyFill="1" applyBorder="1" applyAlignment="1">
      <alignment horizontal="center" vertical="center" wrapText="1" shrinkToFit="1"/>
    </xf>
    <xf numFmtId="0" fontId="47" fillId="30" borderId="26" xfId="53" applyFont="1" applyFill="1" applyBorder="1" applyAlignment="1">
      <alignment horizontal="center" vertical="center" wrapText="1" shrinkToFit="1"/>
    </xf>
    <xf numFmtId="0" fontId="48" fillId="30" borderId="26" xfId="53" applyFont="1" applyFill="1" applyBorder="1" applyAlignment="1">
      <alignment horizontal="center" vertical="center" wrapText="1" shrinkToFit="1"/>
    </xf>
    <xf numFmtId="0" fontId="46" fillId="30" borderId="12" xfId="53" applyFont="1" applyFill="1" applyBorder="1" applyAlignment="1">
      <alignment horizontal="center" vertical="center" shrinkToFit="1"/>
    </xf>
    <xf numFmtId="0" fontId="46" fillId="30" borderId="17" xfId="53" applyFont="1" applyFill="1" applyBorder="1" applyAlignment="1">
      <alignment horizontal="center" vertical="center" wrapText="1" shrinkToFit="1"/>
    </xf>
    <xf numFmtId="0" fontId="46" fillId="30" borderId="12" xfId="53" applyFont="1" applyFill="1" applyBorder="1" applyAlignment="1">
      <alignment horizontal="center" vertical="center" wrapText="1" shrinkToFit="1"/>
    </xf>
    <xf numFmtId="0" fontId="2" fillId="0" borderId="0" xfId="53" applyAlignment="1">
      <alignment horizontal="center" vertical="center"/>
    </xf>
    <xf numFmtId="0" fontId="8" fillId="27" borderId="12" xfId="53" applyFont="1" applyFill="1" applyBorder="1" applyAlignment="1" applyProtection="1">
      <alignment horizontal="center" vertical="center" wrapText="1"/>
      <protection locked="0"/>
    </xf>
    <xf numFmtId="0" fontId="8" fillId="27" borderId="37" xfId="53" applyFont="1" applyFill="1" applyBorder="1" applyAlignment="1" applyProtection="1">
      <alignment horizontal="center" vertical="center" wrapText="1"/>
      <protection locked="0"/>
    </xf>
    <xf numFmtId="0" fontId="8" fillId="27" borderId="38" xfId="53" applyFont="1" applyFill="1" applyBorder="1" applyAlignment="1" applyProtection="1">
      <alignment horizontal="center" vertical="center" wrapText="1"/>
      <protection locked="0"/>
    </xf>
    <xf numFmtId="0" fontId="9" fillId="27" borderId="38" xfId="53" applyFont="1" applyFill="1" applyBorder="1" applyAlignment="1" applyProtection="1">
      <alignment horizontal="center" vertical="center" wrapText="1"/>
      <protection locked="0"/>
    </xf>
    <xf numFmtId="0" fontId="46" fillId="30" borderId="13" xfId="53" quotePrefix="1" applyFont="1" applyFill="1" applyBorder="1" applyAlignment="1">
      <alignment horizontal="center" vertical="center" shrinkToFit="1"/>
    </xf>
    <xf numFmtId="0" fontId="46" fillId="30" borderId="14" xfId="53" applyFont="1" applyFill="1" applyBorder="1" applyAlignment="1">
      <alignment vertical="center" shrinkToFit="1"/>
    </xf>
    <xf numFmtId="185" fontId="46" fillId="30" borderId="13" xfId="53" applyNumberFormat="1" applyFont="1" applyFill="1" applyBorder="1" applyAlignment="1">
      <alignment vertical="center"/>
    </xf>
    <xf numFmtId="185" fontId="46" fillId="30" borderId="25" xfId="53" applyNumberFormat="1" applyFont="1" applyFill="1" applyBorder="1" applyAlignment="1">
      <alignment vertical="center"/>
    </xf>
    <xf numFmtId="185" fontId="46" fillId="30" borderId="10" xfId="53" applyNumberFormat="1" applyFont="1" applyFill="1" applyBorder="1" applyAlignment="1">
      <alignment vertical="center"/>
    </xf>
    <xf numFmtId="185" fontId="46" fillId="30" borderId="15" xfId="53" applyNumberFormat="1" applyFont="1" applyFill="1" applyBorder="1" applyAlignment="1">
      <alignment vertical="center"/>
    </xf>
    <xf numFmtId="185" fontId="46" fillId="30" borderId="0" xfId="53" applyNumberFormat="1" applyFont="1" applyFill="1" applyBorder="1" applyAlignment="1">
      <alignment vertical="center"/>
    </xf>
    <xf numFmtId="185" fontId="46" fillId="30" borderId="11" xfId="53" applyNumberFormat="1" applyFont="1" applyFill="1" applyBorder="1" applyAlignment="1">
      <alignment vertical="center"/>
    </xf>
    <xf numFmtId="178" fontId="2" fillId="27" borderId="36" xfId="53" applyNumberFormat="1" applyFill="1" applyBorder="1"/>
    <xf numFmtId="178" fontId="2" fillId="27" borderId="40" xfId="53" applyNumberFormat="1" applyFill="1" applyBorder="1"/>
    <xf numFmtId="178" fontId="2" fillId="27" borderId="41" xfId="53" applyNumberFormat="1" applyFill="1" applyBorder="1"/>
    <xf numFmtId="0" fontId="46" fillId="30" borderId="15" xfId="53" quotePrefix="1" applyFont="1" applyFill="1" applyBorder="1" applyAlignment="1">
      <alignment horizontal="center" vertical="center" shrinkToFit="1"/>
    </xf>
    <xf numFmtId="0" fontId="46" fillId="30" borderId="16" xfId="53" applyFont="1" applyFill="1" applyBorder="1" applyAlignment="1">
      <alignment vertical="center" shrinkToFit="1"/>
    </xf>
    <xf numFmtId="0" fontId="46" fillId="30" borderId="15" xfId="53" applyFont="1" applyFill="1" applyBorder="1" applyAlignment="1">
      <alignment horizontal="center" vertical="center" shrinkToFit="1"/>
    </xf>
    <xf numFmtId="178" fontId="2" fillId="28" borderId="40" xfId="53" applyNumberFormat="1" applyFill="1" applyBorder="1"/>
    <xf numFmtId="178" fontId="0" fillId="27" borderId="12" xfId="33" applyNumberFormat="1" applyFont="1" applyFill="1" applyBorder="1"/>
    <xf numFmtId="0" fontId="46" fillId="30" borderId="23" xfId="53" applyFont="1" applyFill="1" applyBorder="1" applyAlignment="1">
      <alignment horizontal="center" vertical="center" shrinkToFit="1"/>
    </xf>
    <xf numFmtId="0" fontId="46" fillId="30" borderId="24" xfId="53" applyFont="1" applyFill="1" applyBorder="1" applyAlignment="1">
      <alignment vertical="center" shrinkToFit="1"/>
    </xf>
    <xf numFmtId="185" fontId="46" fillId="30" borderId="23" xfId="53" applyNumberFormat="1" applyFont="1" applyFill="1" applyBorder="1" applyAlignment="1">
      <alignment vertical="center"/>
    </xf>
    <xf numFmtId="185" fontId="46" fillId="30" borderId="30" xfId="53" applyNumberFormat="1" applyFont="1" applyFill="1" applyBorder="1" applyAlignment="1">
      <alignment vertical="center"/>
    </xf>
    <xf numFmtId="185" fontId="46" fillId="30" borderId="22" xfId="53" applyNumberFormat="1" applyFont="1" applyFill="1" applyBorder="1" applyAlignment="1">
      <alignment vertical="center"/>
    </xf>
    <xf numFmtId="185" fontId="46" fillId="30" borderId="0" xfId="53" applyNumberFormat="1" applyFont="1" applyFill="1" applyAlignment="1">
      <alignment vertical="center"/>
    </xf>
    <xf numFmtId="0" fontId="2" fillId="27" borderId="42" xfId="53" applyFill="1" applyBorder="1"/>
    <xf numFmtId="0" fontId="2" fillId="27" borderId="43" xfId="53" applyFill="1" applyBorder="1"/>
    <xf numFmtId="178" fontId="7" fillId="27" borderId="47" xfId="53" applyNumberFormat="1" applyFont="1" applyFill="1" applyBorder="1"/>
    <xf numFmtId="178" fontId="2" fillId="0" borderId="0" xfId="53" applyNumberFormat="1"/>
    <xf numFmtId="38" fontId="2" fillId="0" borderId="106" xfId="0" applyNumberFormat="1" applyFont="1" applyBorder="1" applyAlignment="1" applyProtection="1">
      <alignment vertical="center" wrapText="1"/>
      <protection locked="0"/>
    </xf>
    <xf numFmtId="38" fontId="2" fillId="0" borderId="107" xfId="0" applyNumberFormat="1" applyFont="1" applyBorder="1" applyAlignment="1" applyProtection="1">
      <alignment vertical="center" wrapText="1"/>
      <protection locked="0"/>
    </xf>
    <xf numFmtId="38" fontId="2" fillId="0" borderId="108" xfId="0" applyNumberFormat="1" applyFont="1" applyBorder="1" applyAlignment="1" applyProtection="1">
      <alignment vertical="center" wrapText="1"/>
      <protection locked="0"/>
    </xf>
    <xf numFmtId="183" fontId="0" fillId="0" borderId="106" xfId="0" applyNumberFormat="1" applyBorder="1" applyAlignment="1">
      <alignment vertical="center"/>
    </xf>
    <xf numFmtId="183" fontId="0" fillId="0" borderId="107" xfId="0" applyNumberFormat="1" applyBorder="1" applyAlignment="1">
      <alignment vertical="center"/>
    </xf>
    <xf numFmtId="183" fontId="0" fillId="0" borderId="108" xfId="0" applyNumberFormat="1" applyBorder="1" applyAlignment="1">
      <alignment vertical="center"/>
    </xf>
    <xf numFmtId="177" fontId="0" fillId="0" borderId="79" xfId="0" applyNumberFormat="1" applyBorder="1" applyAlignment="1">
      <alignment vertical="center"/>
    </xf>
    <xf numFmtId="177" fontId="0" fillId="0" borderId="80" xfId="0" applyNumberFormat="1" applyBorder="1" applyAlignment="1">
      <alignment vertical="center"/>
    </xf>
    <xf numFmtId="177" fontId="0" fillId="0" borderId="81" xfId="0" applyNumberFormat="1" applyBorder="1" applyAlignment="1">
      <alignment vertical="center"/>
    </xf>
    <xf numFmtId="195" fontId="46" fillId="0" borderId="17" xfId="0" applyNumberFormat="1" applyFont="1" applyFill="1" applyBorder="1" applyAlignment="1">
      <alignment vertical="center"/>
    </xf>
    <xf numFmtId="195" fontId="46" fillId="0" borderId="26" xfId="0" applyNumberFormat="1" applyFont="1" applyFill="1" applyBorder="1" applyAlignment="1">
      <alignment vertical="center"/>
    </xf>
    <xf numFmtId="0" fontId="46" fillId="30" borderId="14" xfId="0" applyFont="1" applyFill="1" applyBorder="1" applyAlignment="1">
      <alignment horizontal="center" vertical="center"/>
    </xf>
    <xf numFmtId="0" fontId="46" fillId="30" borderId="18" xfId="0" applyFont="1" applyFill="1" applyBorder="1" applyAlignment="1">
      <alignment vertical="center" shrinkToFit="1"/>
    </xf>
    <xf numFmtId="195" fontId="46" fillId="0" borderId="14" xfId="0" applyNumberFormat="1" applyFont="1" applyFill="1" applyBorder="1" applyAlignment="1">
      <alignment vertical="center"/>
    </xf>
    <xf numFmtId="195" fontId="46" fillId="0" borderId="16" xfId="0" applyNumberFormat="1" applyFont="1" applyFill="1" applyBorder="1" applyAlignment="1">
      <alignment vertical="center"/>
    </xf>
    <xf numFmtId="195" fontId="46" fillId="0" borderId="18" xfId="0" applyNumberFormat="1" applyFont="1" applyFill="1" applyBorder="1" applyAlignment="1">
      <alignment vertical="center"/>
    </xf>
    <xf numFmtId="194" fontId="46" fillId="0" borderId="14" xfId="0" applyNumberFormat="1" applyFont="1" applyFill="1" applyBorder="1" applyAlignment="1">
      <alignment vertical="center"/>
    </xf>
    <xf numFmtId="194" fontId="46" fillId="0" borderId="16" xfId="0" applyNumberFormat="1" applyFont="1" applyFill="1" applyBorder="1" applyAlignment="1">
      <alignment vertical="center"/>
    </xf>
    <xf numFmtId="194" fontId="46" fillId="0" borderId="17" xfId="0" applyNumberFormat="1" applyFont="1" applyFill="1" applyBorder="1" applyAlignment="1">
      <alignment vertical="center"/>
    </xf>
    <xf numFmtId="194" fontId="46" fillId="0" borderId="26" xfId="0" applyNumberFormat="1" applyFont="1" applyFill="1" applyBorder="1" applyAlignment="1">
      <alignment vertical="center"/>
    </xf>
    <xf numFmtId="194" fontId="46" fillId="0" borderId="18" xfId="0" applyNumberFormat="1" applyFont="1" applyFill="1" applyBorder="1" applyAlignment="1">
      <alignment vertical="center"/>
    </xf>
    <xf numFmtId="177" fontId="0" fillId="0" borderId="11" xfId="33" applyNumberFormat="1" applyFont="1" applyBorder="1" applyAlignment="1">
      <alignment horizontal="center"/>
    </xf>
    <xf numFmtId="0" fontId="2" fillId="0" borderId="16" xfId="43" applyFill="1" applyBorder="1"/>
    <xf numFmtId="176" fontId="8" fillId="0" borderId="13" xfId="46" applyNumberFormat="1" applyFont="1" applyFill="1" applyBorder="1" applyAlignment="1">
      <alignment horizontal="center" shrinkToFit="1"/>
    </xf>
    <xf numFmtId="176" fontId="8" fillId="0" borderId="15" xfId="46" applyNumberFormat="1" applyFont="1" applyFill="1" applyBorder="1" applyAlignment="1">
      <alignment horizontal="center" shrinkToFit="1"/>
    </xf>
    <xf numFmtId="176" fontId="8" fillId="0" borderId="17" xfId="46" applyNumberFormat="1" applyFont="1" applyFill="1" applyBorder="1" applyAlignment="1">
      <alignment horizontal="center" shrinkToFit="1"/>
    </xf>
    <xf numFmtId="38" fontId="2" fillId="0" borderId="109" xfId="33" applyFont="1" applyBorder="1" applyAlignment="1">
      <alignment vertical="center"/>
    </xf>
    <xf numFmtId="38" fontId="2" fillId="0" borderId="12" xfId="33" applyFont="1" applyBorder="1" applyAlignment="1">
      <alignment vertical="center"/>
    </xf>
    <xf numFmtId="0" fontId="0" fillId="0" borderId="10" xfId="0"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7" xfId="0" applyBorder="1" applyAlignment="1">
      <alignment horizontal="center" vertical="center"/>
    </xf>
    <xf numFmtId="0" fontId="0" fillId="0" borderId="97" xfId="0" applyBorder="1" applyAlignment="1">
      <alignment horizontal="center" vertical="center" wrapText="1"/>
    </xf>
    <xf numFmtId="0" fontId="0" fillId="0" borderId="99" xfId="0" applyBorder="1" applyAlignment="1">
      <alignment horizontal="center" vertical="center"/>
    </xf>
    <xf numFmtId="0" fontId="0" fillId="0" borderId="30" xfId="0" applyBorder="1" applyAlignment="1">
      <alignment horizontal="center" vertical="center"/>
    </xf>
    <xf numFmtId="0" fontId="0" fillId="0" borderId="24" xfId="0" applyBorder="1" applyAlignment="1">
      <alignment horizontal="center" vertical="center"/>
    </xf>
    <xf numFmtId="0" fontId="37" fillId="36" borderId="0" xfId="0" applyFont="1" applyFill="1" applyAlignment="1">
      <alignment horizontal="center"/>
    </xf>
    <xf numFmtId="0" fontId="8" fillId="27" borderId="10" xfId="53" applyFont="1" applyFill="1" applyBorder="1" applyAlignment="1" applyProtection="1">
      <alignment horizontal="center" vertical="center" wrapText="1"/>
      <protection locked="0"/>
    </xf>
    <xf numFmtId="0" fontId="8" fillId="27" borderId="12" xfId="53" applyFont="1" applyFill="1" applyBorder="1" applyAlignment="1" applyProtection="1">
      <alignment horizontal="center" vertical="center" wrapText="1"/>
      <protection locked="0"/>
    </xf>
    <xf numFmtId="0" fontId="0" fillId="0" borderId="23" xfId="0" applyBorder="1" applyAlignment="1">
      <alignment horizontal="center"/>
    </xf>
    <xf numFmtId="0" fontId="0" fillId="0" borderId="30" xfId="0" applyBorder="1" applyAlignment="1">
      <alignment horizontal="center"/>
    </xf>
    <xf numFmtId="0" fontId="0" fillId="0" borderId="24" xfId="0" applyBorder="1" applyAlignment="1">
      <alignment horizontal="center"/>
    </xf>
    <xf numFmtId="0" fontId="0" fillId="0" borderId="0" xfId="0" applyAlignment="1">
      <alignment horizontal="left"/>
    </xf>
    <xf numFmtId="0" fontId="10" fillId="0" borderId="23" xfId="43" applyFont="1" applyBorder="1" applyAlignment="1">
      <alignment horizontal="center" vertical="center" wrapText="1"/>
    </xf>
    <xf numFmtId="0" fontId="10" fillId="0" borderId="30" xfId="43" applyFont="1" applyBorder="1" applyAlignment="1">
      <alignment horizontal="center" vertical="center" wrapText="1"/>
    </xf>
    <xf numFmtId="0" fontId="10" fillId="0" borderId="24" xfId="43" applyFont="1" applyBorder="1" applyAlignment="1">
      <alignment horizontal="center" vertical="center" wrapText="1"/>
    </xf>
    <xf numFmtId="0" fontId="17" fillId="0" borderId="69" xfId="43" applyFont="1" applyFill="1" applyBorder="1" applyAlignment="1">
      <alignment vertical="center" wrapText="1"/>
    </xf>
    <xf numFmtId="0" fontId="17" fillId="0" borderId="70" xfId="43" applyFont="1" applyFill="1" applyBorder="1" applyAlignment="1">
      <alignment vertical="center" wrapText="1"/>
    </xf>
    <xf numFmtId="0" fontId="17" fillId="0" borderId="71" xfId="43" applyFont="1" applyFill="1" applyBorder="1" applyAlignment="1">
      <alignment vertical="center" wrapText="1"/>
    </xf>
    <xf numFmtId="0" fontId="17" fillId="0" borderId="31" xfId="43" applyFont="1" applyFill="1" applyBorder="1" applyAlignment="1">
      <alignment vertical="center" wrapText="1"/>
    </xf>
    <xf numFmtId="0" fontId="17" fillId="0" borderId="0" xfId="43" applyFont="1" applyFill="1" applyBorder="1" applyAlignment="1">
      <alignment vertical="center" wrapText="1"/>
    </xf>
    <xf numFmtId="0" fontId="17" fillId="0" borderId="72" xfId="43" applyFont="1" applyFill="1" applyBorder="1" applyAlignment="1">
      <alignment vertical="center" wrapText="1"/>
    </xf>
    <xf numFmtId="0" fontId="17" fillId="0" borderId="73" xfId="43" applyFont="1" applyFill="1" applyBorder="1" applyAlignment="1">
      <alignment vertical="center" wrapText="1"/>
    </xf>
    <xf numFmtId="0" fontId="17" fillId="0" borderId="74" xfId="43" applyFont="1" applyFill="1" applyBorder="1" applyAlignment="1">
      <alignment vertical="center" wrapText="1"/>
    </xf>
    <xf numFmtId="0" fontId="17" fillId="0" borderId="75" xfId="43" applyFont="1" applyFill="1" applyBorder="1" applyAlignment="1">
      <alignment vertical="center" wrapText="1"/>
    </xf>
    <xf numFmtId="0" fontId="2" fillId="0" borderId="10" xfId="43" applyBorder="1" applyAlignment="1">
      <alignment horizontal="center" vertical="center" wrapText="1"/>
    </xf>
    <xf numFmtId="0" fontId="2" fillId="0" borderId="11" xfId="43" applyBorder="1" applyAlignment="1">
      <alignment horizontal="center" vertical="center" wrapText="1"/>
    </xf>
    <xf numFmtId="0" fontId="2" fillId="0" borderId="12" xfId="43" applyBorder="1" applyAlignment="1">
      <alignment horizontal="center" vertical="center" wrapText="1"/>
    </xf>
    <xf numFmtId="0" fontId="17" fillId="0" borderId="0" xfId="43" applyFont="1" applyFill="1" applyBorder="1" applyAlignment="1">
      <alignment horizontal="center" vertical="center" wrapText="1"/>
    </xf>
    <xf numFmtId="0" fontId="4" fillId="0" borderId="0" xfId="43" applyFont="1" applyAlignment="1">
      <alignment vertical="top" wrapText="1"/>
    </xf>
    <xf numFmtId="0" fontId="10" fillId="0" borderId="13" xfId="43" applyFont="1" applyFill="1" applyBorder="1" applyAlignment="1">
      <alignment horizontal="center" vertical="center" wrapText="1"/>
    </xf>
    <xf numFmtId="0" fontId="4" fillId="0" borderId="25" xfId="43" applyFont="1" applyFill="1" applyBorder="1" applyAlignment="1">
      <alignment horizontal="center" vertical="center"/>
    </xf>
    <xf numFmtId="0" fontId="4" fillId="0" borderId="14" xfId="43" applyFont="1" applyFill="1" applyBorder="1" applyAlignment="1">
      <alignment horizontal="center" vertical="center"/>
    </xf>
    <xf numFmtId="0" fontId="4" fillId="0" borderId="17" xfId="43" applyFont="1" applyFill="1" applyBorder="1" applyAlignment="1">
      <alignment horizontal="center" vertical="center"/>
    </xf>
    <xf numFmtId="0" fontId="4" fillId="0" borderId="26" xfId="43" applyFont="1" applyFill="1" applyBorder="1" applyAlignment="1">
      <alignment horizontal="center" vertical="center"/>
    </xf>
    <xf numFmtId="0" fontId="4" fillId="0" borderId="18" xfId="43" applyFont="1" applyFill="1" applyBorder="1" applyAlignment="1">
      <alignment horizontal="center" vertical="center"/>
    </xf>
    <xf numFmtId="0" fontId="12" fillId="0" borderId="0" xfId="43" applyFont="1" applyAlignment="1">
      <alignment vertical="top" wrapText="1"/>
    </xf>
    <xf numFmtId="0" fontId="10" fillId="24" borderId="13" xfId="43" applyFont="1" applyFill="1" applyBorder="1" applyAlignment="1">
      <alignment horizontal="center" vertical="center" wrapText="1"/>
    </xf>
    <xf numFmtId="0" fontId="4" fillId="0" borderId="25" xfId="43" applyFont="1" applyBorder="1" applyAlignment="1">
      <alignment vertical="center"/>
    </xf>
    <xf numFmtId="0" fontId="4" fillId="0" borderId="14" xfId="43" applyFont="1" applyBorder="1" applyAlignment="1">
      <alignment vertical="center"/>
    </xf>
    <xf numFmtId="0" fontId="10" fillId="24" borderId="15" xfId="43" applyFont="1" applyFill="1" applyBorder="1" applyAlignment="1">
      <alignment horizontal="center" vertical="center"/>
    </xf>
    <xf numFmtId="0" fontId="4" fillId="0" borderId="0" xfId="43" applyFont="1" applyBorder="1" applyAlignment="1">
      <alignment vertical="center"/>
    </xf>
    <xf numFmtId="0" fontId="4" fillId="0" borderId="16" xfId="43" applyFont="1" applyBorder="1" applyAlignment="1">
      <alignment vertical="center"/>
    </xf>
    <xf numFmtId="0" fontId="4" fillId="0" borderId="15" xfId="43" applyFont="1" applyBorder="1" applyAlignment="1">
      <alignment vertical="center"/>
    </xf>
    <xf numFmtId="0" fontId="4" fillId="0" borderId="0" xfId="43" applyFont="1" applyAlignment="1">
      <alignment vertical="center"/>
    </xf>
    <xf numFmtId="0" fontId="4" fillId="0" borderId="17" xfId="43" applyFont="1" applyBorder="1" applyAlignment="1">
      <alignment vertical="center"/>
    </xf>
    <xf numFmtId="0" fontId="4" fillId="0" borderId="26" xfId="43" applyFont="1" applyBorder="1" applyAlignment="1">
      <alignment vertical="center"/>
    </xf>
    <xf numFmtId="0" fontId="4" fillId="0" borderId="18" xfId="43" applyFont="1" applyBorder="1" applyAlignment="1">
      <alignment vertical="center"/>
    </xf>
    <xf numFmtId="0" fontId="4" fillId="0" borderId="25" xfId="43" applyFont="1" applyBorder="1" applyAlignment="1"/>
    <xf numFmtId="0" fontId="4" fillId="0" borderId="14" xfId="43" applyFont="1" applyBorder="1" applyAlignment="1"/>
    <xf numFmtId="0" fontId="4" fillId="0" borderId="17" xfId="43" applyFont="1" applyBorder="1" applyAlignment="1"/>
    <xf numFmtId="0" fontId="4" fillId="0" borderId="26" xfId="43" applyFont="1" applyBorder="1" applyAlignment="1"/>
    <xf numFmtId="0" fontId="4" fillId="0" borderId="18" xfId="43" applyFont="1" applyBorder="1" applyAlignment="1"/>
    <xf numFmtId="0" fontId="4" fillId="0" borderId="15" xfId="43" applyFont="1" applyBorder="1" applyAlignment="1"/>
    <xf numFmtId="0" fontId="4" fillId="0" borderId="0" xfId="43" applyFont="1" applyAlignment="1"/>
    <xf numFmtId="0" fontId="4" fillId="0" borderId="16" xfId="43" applyFont="1" applyBorder="1" applyAlignment="1"/>
    <xf numFmtId="0" fontId="10" fillId="24" borderId="15" xfId="43" applyFont="1" applyFill="1" applyBorder="1" applyAlignment="1">
      <alignment horizontal="center" vertical="center" wrapText="1"/>
    </xf>
    <xf numFmtId="0" fontId="10" fillId="24" borderId="0" xfId="43" applyFont="1" applyFill="1" applyBorder="1" applyAlignment="1">
      <alignment vertical="center"/>
    </xf>
    <xf numFmtId="0" fontId="10" fillId="24" borderId="16" xfId="43" applyFont="1" applyFill="1" applyBorder="1" applyAlignment="1">
      <alignment vertical="center"/>
    </xf>
    <xf numFmtId="0" fontId="17" fillId="0" borderId="23" xfId="43" applyFont="1" applyFill="1" applyBorder="1" applyAlignment="1">
      <alignment horizontal="center" vertical="center" wrapText="1"/>
    </xf>
    <xf numFmtId="0" fontId="4" fillId="0" borderId="30" xfId="43" applyFont="1" applyFill="1" applyBorder="1" applyAlignment="1">
      <alignment horizontal="center" vertical="center" wrapText="1"/>
    </xf>
    <xf numFmtId="0" fontId="4" fillId="0" borderId="24" xfId="43" applyFont="1" applyFill="1" applyBorder="1" applyAlignment="1">
      <alignment horizontal="center" vertical="center" wrapText="1"/>
    </xf>
    <xf numFmtId="0" fontId="5" fillId="0" borderId="76" xfId="43" applyFont="1" applyBorder="1" applyAlignment="1">
      <alignment horizontal="center"/>
    </xf>
    <xf numFmtId="0" fontId="5" fillId="0" borderId="77" xfId="43" applyFont="1" applyBorder="1" applyAlignment="1">
      <alignment horizontal="center"/>
    </xf>
    <xf numFmtId="0" fontId="5" fillId="0" borderId="78" xfId="43" applyFont="1" applyBorder="1" applyAlignment="1">
      <alignment horizontal="center"/>
    </xf>
    <xf numFmtId="0" fontId="4" fillId="0" borderId="10" xfId="43" applyFont="1" applyBorder="1" applyAlignment="1">
      <alignment horizontal="center" vertical="center" wrapText="1"/>
    </xf>
    <xf numFmtId="0" fontId="4" fillId="0" borderId="11" xfId="43" applyFont="1" applyBorder="1" applyAlignment="1">
      <alignment horizontal="center" vertical="center" wrapText="1"/>
    </xf>
    <xf numFmtId="0" fontId="2" fillId="0" borderId="10" xfId="43" applyFont="1" applyBorder="1" applyAlignment="1">
      <alignment horizontal="center" vertical="center" wrapText="1"/>
    </xf>
    <xf numFmtId="0" fontId="2" fillId="0" borderId="11" xfId="43" applyFont="1" applyBorder="1" applyAlignment="1">
      <alignment horizontal="center" vertical="center" wrapText="1"/>
    </xf>
    <xf numFmtId="0" fontId="2" fillId="0" borderId="23" xfId="43" applyBorder="1" applyAlignment="1">
      <alignment horizontal="center"/>
    </xf>
    <xf numFmtId="0" fontId="2" fillId="0" borderId="30" xfId="43" applyBorder="1" applyAlignment="1">
      <alignment horizontal="center"/>
    </xf>
    <xf numFmtId="0" fontId="2" fillId="0" borderId="24" xfId="43" applyBorder="1" applyAlignment="1">
      <alignment horizontal="center"/>
    </xf>
    <xf numFmtId="0" fontId="0" fillId="0" borderId="23" xfId="43" applyFont="1" applyBorder="1" applyAlignment="1">
      <alignment horizontal="center"/>
    </xf>
    <xf numFmtId="0" fontId="2" fillId="0" borderId="13" xfId="43" applyBorder="1" applyAlignment="1">
      <alignment horizontal="center" vertical="center"/>
    </xf>
    <xf numFmtId="0" fontId="2" fillId="0" borderId="25" xfId="43" applyBorder="1" applyAlignment="1">
      <alignment horizontal="center" vertical="center"/>
    </xf>
    <xf numFmtId="0" fontId="2" fillId="0" borderId="14" xfId="43" applyBorder="1" applyAlignment="1">
      <alignment horizontal="center" vertical="center"/>
    </xf>
    <xf numFmtId="0" fontId="2" fillId="0" borderId="17" xfId="43" applyBorder="1" applyAlignment="1">
      <alignment horizontal="center" vertical="center"/>
    </xf>
    <xf numFmtId="0" fontId="2" fillId="0" borderId="26" xfId="43" applyBorder="1" applyAlignment="1">
      <alignment horizontal="center" vertical="center"/>
    </xf>
    <xf numFmtId="0" fontId="2" fillId="0" borderId="18" xfId="43" applyBorder="1" applyAlignment="1">
      <alignment horizontal="center" vertical="center"/>
    </xf>
    <xf numFmtId="38" fontId="2" fillId="0" borderId="10" xfId="33" applyFont="1" applyBorder="1" applyAlignment="1">
      <alignment horizontal="center" vertical="center" wrapText="1"/>
    </xf>
    <xf numFmtId="38" fontId="2" fillId="0" borderId="11" xfId="33" applyFont="1" applyBorder="1" applyAlignment="1">
      <alignment horizontal="center" vertical="center" wrapText="1"/>
    </xf>
    <xf numFmtId="0" fontId="2" fillId="0" borderId="11" xfId="43" applyFont="1" applyBorder="1" applyAlignment="1">
      <alignment horizontal="center" vertical="center"/>
    </xf>
    <xf numFmtId="0" fontId="0" fillId="0" borderId="10" xfId="43" applyFont="1" applyBorder="1" applyAlignment="1">
      <alignment horizontal="center" vertical="center" wrapText="1"/>
    </xf>
    <xf numFmtId="0" fontId="4" fillId="0" borderId="11" xfId="43" applyFont="1" applyBorder="1" applyAlignment="1">
      <alignment horizontal="center" vertical="center"/>
    </xf>
    <xf numFmtId="0" fontId="2" fillId="0" borderId="11" xfId="43" applyBorder="1" applyAlignment="1">
      <alignment horizontal="center" vertical="center"/>
    </xf>
    <xf numFmtId="0" fontId="2" fillId="0" borderId="23" xfId="43" applyBorder="1" applyAlignment="1">
      <alignment horizontal="center" vertical="center" wrapText="1"/>
    </xf>
    <xf numFmtId="0" fontId="2" fillId="0" borderId="30" xfId="43" applyBorder="1" applyAlignment="1">
      <alignment horizontal="center" vertical="center" wrapText="1"/>
    </xf>
    <xf numFmtId="0" fontId="2" fillId="0" borderId="24" xfId="43" applyBorder="1" applyAlignment="1">
      <alignment horizontal="center" vertical="center" wrapText="1"/>
    </xf>
    <xf numFmtId="38" fontId="2" fillId="0" borderId="10" xfId="43" applyNumberFormat="1" applyBorder="1" applyAlignment="1">
      <alignment vertical="center"/>
    </xf>
    <xf numFmtId="0" fontId="2" fillId="0" borderId="12" xfId="43" applyBorder="1" applyAlignment="1">
      <alignment vertical="center"/>
    </xf>
    <xf numFmtId="0" fontId="0" fillId="0" borderId="11" xfId="43" applyFont="1" applyBorder="1" applyAlignment="1">
      <alignment horizontal="center" vertical="center" wrapText="1"/>
    </xf>
    <xf numFmtId="0" fontId="2" fillId="0" borderId="23" xfId="43" applyBorder="1" applyAlignment="1">
      <alignment horizontal="left" vertical="center" wrapText="1"/>
    </xf>
    <xf numFmtId="0" fontId="2" fillId="0" borderId="14" xfId="43" applyBorder="1" applyAlignment="1">
      <alignment horizontal="center" vertical="center" wrapText="1"/>
    </xf>
    <xf numFmtId="0" fontId="2" fillId="0" borderId="16" xfId="43" applyBorder="1" applyAlignment="1">
      <alignment horizontal="center" vertical="center" wrapText="1"/>
    </xf>
    <xf numFmtId="0" fontId="2" fillId="0" borderId="18" xfId="43" applyBorder="1" applyAlignment="1">
      <alignment horizontal="center" vertical="center" wrapText="1"/>
    </xf>
    <xf numFmtId="38" fontId="2" fillId="0" borderId="24" xfId="43" applyNumberFormat="1" applyBorder="1" applyAlignment="1">
      <alignment horizontal="center" vertical="center"/>
    </xf>
    <xf numFmtId="0" fontId="2" fillId="0" borderId="24" xfId="43" applyBorder="1" applyAlignment="1">
      <alignment horizontal="center" vertical="center"/>
    </xf>
    <xf numFmtId="0" fontId="0" fillId="0" borderId="23" xfId="43" applyFont="1" applyBorder="1" applyAlignment="1">
      <alignment horizontal="left" vertical="center" wrapText="1"/>
    </xf>
    <xf numFmtId="0" fontId="2" fillId="0" borderId="23" xfId="43" applyBorder="1" applyAlignment="1">
      <alignment horizontal="left" vertical="center"/>
    </xf>
    <xf numFmtId="0" fontId="2" fillId="0" borderId="16" xfId="43" applyBorder="1" applyAlignment="1">
      <alignment horizontal="center" vertical="center"/>
    </xf>
    <xf numFmtId="184" fontId="2" fillId="0" borderId="10" xfId="43" applyNumberFormat="1" applyBorder="1" applyAlignment="1">
      <alignment vertical="center"/>
    </xf>
    <xf numFmtId="184" fontId="2" fillId="0" borderId="12" xfId="43" applyNumberFormat="1" applyBorder="1" applyAlignment="1">
      <alignment vertical="center"/>
    </xf>
    <xf numFmtId="38" fontId="2" fillId="0" borderId="24" xfId="33" applyFont="1" applyBorder="1" applyAlignment="1">
      <alignment horizontal="center" vertical="center"/>
    </xf>
    <xf numFmtId="0" fontId="51" fillId="0" borderId="0" xfId="0" applyFont="1" applyAlignment="1">
      <alignment horizontal="left" wrapText="1"/>
    </xf>
    <xf numFmtId="0" fontId="51" fillId="0" borderId="95" xfId="0" applyFont="1" applyBorder="1" applyAlignment="1">
      <alignment horizontal="left" wrapText="1"/>
    </xf>
    <xf numFmtId="0" fontId="0" fillId="0" borderId="103" xfId="0"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41" fillId="30" borderId="60" xfId="53" applyFont="1" applyFill="1" applyBorder="1" applyAlignment="1">
      <alignment horizontal="center" vertical="center" wrapText="1"/>
    </xf>
    <xf numFmtId="0" fontId="41" fillId="30" borderId="61" xfId="53" applyFont="1" applyFill="1" applyBorder="1" applyAlignment="1">
      <alignment horizontal="center" vertical="center" wrapText="1"/>
    </xf>
    <xf numFmtId="0" fontId="41" fillId="30" borderId="62" xfId="53" applyFont="1" applyFill="1" applyBorder="1" applyAlignment="1">
      <alignment horizontal="center" vertical="center" wrapText="1"/>
    </xf>
    <xf numFmtId="0" fontId="41" fillId="30" borderId="56" xfId="53" applyFont="1" applyFill="1" applyBorder="1" applyAlignment="1">
      <alignment horizontal="center" vertical="center" wrapText="1"/>
    </xf>
    <xf numFmtId="0" fontId="40" fillId="30" borderId="23" xfId="53" applyFont="1" applyFill="1" applyBorder="1" applyAlignment="1">
      <alignment horizontal="distributed" vertical="center"/>
    </xf>
    <xf numFmtId="0" fontId="40" fillId="30" borderId="24" xfId="53" applyFont="1" applyFill="1" applyBorder="1" applyAlignment="1">
      <alignment horizontal="distributed" vertical="center"/>
    </xf>
    <xf numFmtId="0" fontId="41" fillId="30" borderId="10" xfId="53" applyFont="1" applyFill="1" applyBorder="1" applyAlignment="1">
      <alignment horizontal="center" vertical="center" wrapText="1"/>
    </xf>
    <xf numFmtId="0" fontId="41" fillId="30" borderId="11" xfId="53" applyFont="1" applyFill="1" applyBorder="1" applyAlignment="1">
      <alignment horizontal="center" vertical="center" wrapText="1"/>
    </xf>
    <xf numFmtId="0" fontId="41" fillId="30" borderId="12" xfId="53" applyFont="1" applyFill="1" applyBorder="1" applyAlignment="1">
      <alignment horizontal="center" vertical="center" wrapText="1"/>
    </xf>
    <xf numFmtId="0" fontId="41" fillId="30" borderId="13" xfId="53" applyFont="1" applyFill="1" applyBorder="1" applyAlignment="1">
      <alignment horizontal="center" vertical="center" wrapText="1"/>
    </xf>
    <xf numFmtId="0" fontId="41" fillId="30" borderId="15" xfId="53" applyFont="1" applyFill="1" applyBorder="1" applyAlignment="1">
      <alignment horizontal="center" vertical="center" wrapText="1"/>
    </xf>
    <xf numFmtId="0" fontId="41" fillId="30" borderId="17" xfId="53" applyFont="1" applyFill="1" applyBorder="1" applyAlignment="1">
      <alignment horizontal="center" vertical="center" wrapText="1"/>
    </xf>
    <xf numFmtId="0" fontId="53" fillId="0" borderId="0" xfId="49" applyFont="1" applyAlignment="1">
      <alignment horizontal="left" vertical="center" wrapText="1"/>
    </xf>
    <xf numFmtId="22" fontId="7" fillId="0" borderId="0" xfId="49" applyNumberFormat="1" applyAlignment="1">
      <alignment horizontal="right" vertical="center"/>
    </xf>
    <xf numFmtId="0" fontId="54" fillId="0" borderId="0" xfId="49" applyFont="1" applyAlignment="1">
      <alignment horizontal="left" vertical="center" wrapText="1"/>
    </xf>
    <xf numFmtId="0" fontId="16" fillId="0" borderId="0" xfId="43" applyFont="1" applyAlignment="1">
      <alignment horizontal="center" vertical="center"/>
    </xf>
    <xf numFmtId="0" fontId="5" fillId="0" borderId="0" xfId="43" applyFont="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53"/>
    <cellStyle name="標準_051H22第４章Ⅱモデル分析(イベント）.doc の ワークシート" xfId="43"/>
    <cellStyle name="標準_2000-034" xfId="44"/>
    <cellStyle name="標準_H17取引基本表(全国-確報)" xfId="45"/>
    <cellStyle name="標準_H7kaio34" xfId="46"/>
    <cellStyle name="標準_雇用表" xfId="47"/>
    <cellStyle name="標準_統合186部門表-国確報-_③ ﾏｰｼﾞﾝ・運賃額統合表-H7鹿県表-" xfId="48"/>
    <cellStyle name="標準_平均消費性向" xfId="49"/>
    <cellStyle name="標準_列" xfId="50"/>
    <cellStyle name="未定義"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0" b="1" i="0" u="none" strike="noStrike" baseline="0">
                <a:solidFill>
                  <a:srgbClr val="000000"/>
                </a:solidFill>
                <a:latin typeface="ＭＳ Ｐゴシック"/>
                <a:ea typeface="ＭＳ Ｐゴシック"/>
                <a:cs typeface="ＭＳ Ｐゴシック"/>
              </a:defRPr>
            </a:pPr>
            <a:r>
              <a:rPr lang="ja-JP" altLang="en-US"/>
              <a:t>図４－４－１　自給率上昇による生産誘発額</a:t>
            </a:r>
          </a:p>
        </c:rich>
      </c:tx>
      <c:layout>
        <c:manualLayout>
          <c:xMode val="edge"/>
          <c:yMode val="edge"/>
          <c:x val="0.27266990679792785"/>
          <c:y val="1.8433410109450605E-3"/>
        </c:manualLayout>
      </c:layout>
      <c:overlay val="0"/>
      <c:spPr>
        <a:noFill/>
        <a:ln w="25400">
          <a:noFill/>
        </a:ln>
      </c:spPr>
    </c:title>
    <c:autoTitleDeleted val="0"/>
    <c:plotArea>
      <c:layout>
        <c:manualLayout>
          <c:layoutTarget val="inner"/>
          <c:xMode val="edge"/>
          <c:yMode val="edge"/>
          <c:x val="6.6419724649479164E-2"/>
          <c:y val="6.503725308442658E-2"/>
          <c:w val="0.88791711113057936"/>
          <c:h val="0.60599783743411972"/>
        </c:manualLayout>
      </c:layout>
      <c:barChart>
        <c:barDir val="col"/>
        <c:grouping val="stacked"/>
        <c:varyColors val="0"/>
        <c:ser>
          <c:idx val="0"/>
          <c:order val="0"/>
          <c:tx>
            <c:strRef>
              <c:f>'グラフ(+5)'!$D$5</c:f>
              <c:strCache>
                <c:ptCount val="1"/>
                <c:pt idx="0">
                  <c:v>直接・１次間接</c:v>
                </c:pt>
              </c:strCache>
            </c:strRef>
          </c:tx>
          <c:spPr>
            <a:gradFill rotWithShape="0">
              <a:gsLst>
                <a:gs pos="0">
                  <a:srgbClr xmlns:mc="http://schemas.openxmlformats.org/markup-compatibility/2006" xmlns:a14="http://schemas.microsoft.com/office/drawing/2010/main" val="474776" mc:Ignorable="a14" a14:legacySpreadsheetColorIndex="24">
                    <a:gamma/>
                    <a:shade val="46275"/>
                    <a:invGamma/>
                  </a:srgbClr>
                </a:gs>
                <a:gs pos="50000">
                  <a:srgbClr xmlns:mc="http://schemas.openxmlformats.org/markup-compatibility/2006" xmlns:a14="http://schemas.microsoft.com/office/drawing/2010/main" val="9999FF" mc:Ignorable="a14" a14:legacySpreadsheetColorIndex="24"/>
                </a:gs>
                <a:gs pos="100000">
                  <a:srgbClr xmlns:mc="http://schemas.openxmlformats.org/markup-compatibility/2006" xmlns:a14="http://schemas.microsoft.com/office/drawing/2010/main" val="474776" mc:Ignorable="a14" a14:legacySpreadsheetColorIndex="24">
                    <a:gamma/>
                    <a:shade val="46275"/>
                    <a:invGamma/>
                  </a:srgbClr>
                </a:gs>
              </a:gsLst>
              <a:lin ang="0" scaled="1"/>
            </a:gradFill>
            <a:ln w="12700">
              <a:solidFill>
                <a:srgbClr val="000000"/>
              </a:solidFill>
              <a:prstDash val="solid"/>
            </a:ln>
          </c:spPr>
          <c:invertIfNegative val="0"/>
          <c:cat>
            <c:strRef>
              <c:f>'グラフ(+5)'!$C$6:$C$44</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'グラフ(+5)'!$D$6:$D$44</c:f>
              <c:numCache>
                <c:formatCode>#,##0_);[Red]\(#,##0\)</c:formatCode>
                <c:ptCount val="39"/>
                <c:pt idx="0">
                  <c:v>3933728.8381262003</c:v>
                </c:pt>
                <c:pt idx="1">
                  <c:v>3082.6759820778188</c:v>
                </c:pt>
                <c:pt idx="2">
                  <c:v>342875.01310610853</c:v>
                </c:pt>
                <c:pt idx="3">
                  <c:v>3123.7058437573151</c:v>
                </c:pt>
                <c:pt idx="4">
                  <c:v>4292062.9948410988</c:v>
                </c:pt>
                <c:pt idx="5">
                  <c:v>1185.382581066898</c:v>
                </c:pt>
                <c:pt idx="6">
                  <c:v>30259.775250277387</c:v>
                </c:pt>
                <c:pt idx="7">
                  <c:v>11224.716273346319</c:v>
                </c:pt>
                <c:pt idx="8">
                  <c:v>1878.0787661560153</c:v>
                </c:pt>
                <c:pt idx="9">
                  <c:v>8109.0174085654271</c:v>
                </c:pt>
                <c:pt idx="10">
                  <c:v>8137.3112038819754</c:v>
                </c:pt>
                <c:pt idx="11">
                  <c:v>67.991083023024729</c:v>
                </c:pt>
                <c:pt idx="12">
                  <c:v>86.900158728551133</c:v>
                </c:pt>
                <c:pt idx="13">
                  <c:v>5769.9377571730874</c:v>
                </c:pt>
                <c:pt idx="14">
                  <c:v>37.824074812019674</c:v>
                </c:pt>
                <c:pt idx="15">
                  <c:v>411.43869003690656</c:v>
                </c:pt>
                <c:pt idx="16">
                  <c:v>107.15394504754647</c:v>
                </c:pt>
                <c:pt idx="17">
                  <c:v>1019.0459480946704</c:v>
                </c:pt>
                <c:pt idx="18">
                  <c:v>296.21684766895464</c:v>
                </c:pt>
                <c:pt idx="19">
                  <c:v>73.521923120410563</c:v>
                </c:pt>
                <c:pt idx="20">
                  <c:v>959.27800776772051</c:v>
                </c:pt>
                <c:pt idx="21">
                  <c:v>7467.8951627270508</c:v>
                </c:pt>
                <c:pt idx="22">
                  <c:v>14785.423914144845</c:v>
                </c:pt>
                <c:pt idx="23">
                  <c:v>56501.868123443288</c:v>
                </c:pt>
                <c:pt idx="24">
                  <c:v>11457.603099494056</c:v>
                </c:pt>
                <c:pt idx="25">
                  <c:v>7311.4463489715636</c:v>
                </c:pt>
                <c:pt idx="26">
                  <c:v>383179.6648875816</c:v>
                </c:pt>
                <c:pt idx="27">
                  <c:v>51468.520382906056</c:v>
                </c:pt>
                <c:pt idx="28">
                  <c:v>11940.950509894537</c:v>
                </c:pt>
                <c:pt idx="29">
                  <c:v>336739.88589129772</c:v>
                </c:pt>
                <c:pt idx="30">
                  <c:v>37185.582915927262</c:v>
                </c:pt>
                <c:pt idx="31">
                  <c:v>8271.3187265569068</c:v>
                </c:pt>
                <c:pt idx="32">
                  <c:v>1539.2891659592131</c:v>
                </c:pt>
                <c:pt idx="33">
                  <c:v>1684.6935915955842</c:v>
                </c:pt>
                <c:pt idx="34">
                  <c:v>18465.013654019385</c:v>
                </c:pt>
                <c:pt idx="35">
                  <c:v>143874.56427456628</c:v>
                </c:pt>
                <c:pt idx="36">
                  <c:v>1629.2648706907044</c:v>
                </c:pt>
                <c:pt idx="37">
                  <c:v>6816.9645399674027</c:v>
                </c:pt>
                <c:pt idx="38">
                  <c:v>35646.578899515349</c:v>
                </c:pt>
              </c:numCache>
            </c:numRef>
          </c:val>
          <c:extLst>
            <c:ext xmlns:c16="http://schemas.microsoft.com/office/drawing/2014/chart" uri="{C3380CC4-5D6E-409C-BE32-E72D297353CC}">
              <c16:uniqueId val="{00000000-215F-4751-B1CB-3DCE16B69556}"/>
            </c:ext>
          </c:extLst>
        </c:ser>
        <c:ser>
          <c:idx val="1"/>
          <c:order val="1"/>
          <c:tx>
            <c:strRef>
              <c:f>'グラフ(+5)'!$E$5</c:f>
              <c:strCache>
                <c:ptCount val="1"/>
                <c:pt idx="0">
                  <c:v>２次間接</c:v>
                </c:pt>
              </c:strCache>
            </c:strRef>
          </c:tx>
          <c:spPr>
            <a:gradFill rotWithShape="0">
              <a:gsLst>
                <a:gs pos="0">
                  <a:srgbClr xmlns:mc="http://schemas.openxmlformats.org/markup-compatibility/2006" xmlns:a14="http://schemas.microsoft.com/office/drawing/2010/main" val="47182F" mc:Ignorable="a14" a14:legacySpreadsheetColorIndex="25">
                    <a:gamma/>
                    <a:shade val="46275"/>
                    <a:invGamma/>
                  </a:srgbClr>
                </a:gs>
                <a:gs pos="50000">
                  <a:srgbClr xmlns:mc="http://schemas.openxmlformats.org/markup-compatibility/2006" xmlns:a14="http://schemas.microsoft.com/office/drawing/2010/main" val="993366" mc:Ignorable="a14" a14:legacySpreadsheetColorIndex="25"/>
                </a:gs>
                <a:gs pos="100000">
                  <a:srgbClr xmlns:mc="http://schemas.openxmlformats.org/markup-compatibility/2006" xmlns:a14="http://schemas.microsoft.com/office/drawing/2010/main" val="47182F" mc:Ignorable="a14" a14:legacySpreadsheetColorIndex="25">
                    <a:gamma/>
                    <a:shade val="46275"/>
                    <a:invGamma/>
                  </a:srgbClr>
                </a:gs>
              </a:gsLst>
              <a:lin ang="0" scaled="1"/>
            </a:gradFill>
            <a:ln w="12700">
              <a:solidFill>
                <a:srgbClr val="000000"/>
              </a:solidFill>
              <a:prstDash val="solid"/>
            </a:ln>
          </c:spPr>
          <c:invertIfNegative val="0"/>
          <c:cat>
            <c:strRef>
              <c:f>'グラフ(+5)'!$C$6:$C$44</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'グラフ(+5)'!$E$6:$E$44</c:f>
              <c:numCache>
                <c:formatCode>#,##0_);[Red]\(#,##0\)</c:formatCode>
                <c:ptCount val="39"/>
                <c:pt idx="0">
                  <c:v>20338.77305435271</c:v>
                </c:pt>
                <c:pt idx="1">
                  <c:v>765.41855330210547</c:v>
                </c:pt>
                <c:pt idx="2">
                  <c:v>2343.4205310172888</c:v>
                </c:pt>
                <c:pt idx="3">
                  <c:v>815.81914299924165</c:v>
                </c:pt>
                <c:pt idx="4">
                  <c:v>52927.699810684862</c:v>
                </c:pt>
                <c:pt idx="5">
                  <c:v>874.92159926172997</c:v>
                </c:pt>
                <c:pt idx="6">
                  <c:v>1678.2590140877078</c:v>
                </c:pt>
                <c:pt idx="7">
                  <c:v>920.71205210533503</c:v>
                </c:pt>
                <c:pt idx="8">
                  <c:v>584.0716636231208</c:v>
                </c:pt>
                <c:pt idx="9">
                  <c:v>775.94832764702028</c:v>
                </c:pt>
                <c:pt idx="10">
                  <c:v>516.41472092611991</c:v>
                </c:pt>
                <c:pt idx="11">
                  <c:v>12.713933919600796</c:v>
                </c:pt>
                <c:pt idx="12">
                  <c:v>26.445329211447628</c:v>
                </c:pt>
                <c:pt idx="13">
                  <c:v>390.73690769161271</c:v>
                </c:pt>
                <c:pt idx="14">
                  <c:v>14.952983227349147</c:v>
                </c:pt>
                <c:pt idx="15">
                  <c:v>120.55058003601536</c:v>
                </c:pt>
                <c:pt idx="16">
                  <c:v>83.770851547477264</c:v>
                </c:pt>
                <c:pt idx="17">
                  <c:v>1023.1347841148601</c:v>
                </c:pt>
                <c:pt idx="18">
                  <c:v>1797.344416106532</c:v>
                </c:pt>
                <c:pt idx="19">
                  <c:v>1697.0220482293898</c:v>
                </c:pt>
                <c:pt idx="20">
                  <c:v>1300.8420576396413</c:v>
                </c:pt>
                <c:pt idx="21">
                  <c:v>2954.2990743951123</c:v>
                </c:pt>
                <c:pt idx="22">
                  <c:v>4118.0320485755192</c:v>
                </c:pt>
                <c:pt idx="23">
                  <c:v>17841.346921304288</c:v>
                </c:pt>
                <c:pt idx="24">
                  <c:v>8227.1726244511628</c:v>
                </c:pt>
                <c:pt idx="25">
                  <c:v>3000.576208201453</c:v>
                </c:pt>
                <c:pt idx="26">
                  <c:v>102678.08208762275</c:v>
                </c:pt>
                <c:pt idx="27">
                  <c:v>59155.248958077405</c:v>
                </c:pt>
                <c:pt idx="28">
                  <c:v>178407.10350157504</c:v>
                </c:pt>
                <c:pt idx="29">
                  <c:v>43769.893056104207</c:v>
                </c:pt>
                <c:pt idx="30">
                  <c:v>35294.4233769395</c:v>
                </c:pt>
                <c:pt idx="31">
                  <c:v>3861.1767510255886</c:v>
                </c:pt>
                <c:pt idx="32">
                  <c:v>20464.786549890738</c:v>
                </c:pt>
                <c:pt idx="33">
                  <c:v>53999.729061526865</c:v>
                </c:pt>
                <c:pt idx="34">
                  <c:v>10306.998169255641</c:v>
                </c:pt>
                <c:pt idx="35">
                  <c:v>38029.099857616638</c:v>
                </c:pt>
                <c:pt idx="36">
                  <c:v>85905.182254405401</c:v>
                </c:pt>
                <c:pt idx="37">
                  <c:v>1164.4628761865395</c:v>
                </c:pt>
                <c:pt idx="38">
                  <c:v>1810.8193145895714</c:v>
                </c:pt>
              </c:numCache>
            </c:numRef>
          </c:val>
          <c:extLst>
            <c:ext xmlns:c16="http://schemas.microsoft.com/office/drawing/2014/chart" uri="{C3380CC4-5D6E-409C-BE32-E72D297353CC}">
              <c16:uniqueId val="{00000001-215F-4751-B1CB-3DCE16B69556}"/>
            </c:ext>
          </c:extLst>
        </c:ser>
        <c:dLbls>
          <c:showLegendKey val="0"/>
          <c:showVal val="0"/>
          <c:showCatName val="0"/>
          <c:showSerName val="0"/>
          <c:showPercent val="0"/>
          <c:showBubbleSize val="0"/>
        </c:dLbls>
        <c:gapWidth val="50"/>
        <c:overlap val="100"/>
        <c:axId val="174088040"/>
        <c:axId val="1"/>
      </c:barChart>
      <c:catAx>
        <c:axId val="1740880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in val="0"/>
        </c:scaling>
        <c:delete val="0"/>
        <c:axPos val="l"/>
        <c:majorGridlines>
          <c:spPr>
            <a:ln w="3175">
              <a:solidFill>
                <a:srgbClr val="000000"/>
              </a:solidFill>
              <a:prstDash val="sysDash"/>
            </a:ln>
          </c:spPr>
        </c:majorGridlines>
        <c:numFmt formatCode="#,##0.0_ ;[Red]\-#,##0.0\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明朝"/>
                <a:ea typeface="ＭＳ Ｐ明朝"/>
                <a:cs typeface="ＭＳ Ｐ明朝"/>
              </a:defRPr>
            </a:pPr>
            <a:endParaRPr lang="ja-JP"/>
          </a:p>
        </c:txPr>
        <c:crossAx val="174088040"/>
        <c:crosses val="autoZero"/>
        <c:crossBetween val="between"/>
        <c:majorUnit val="500000"/>
        <c:minorUnit val="100000"/>
        <c:dispUnits>
          <c:builtInUnit val="tenThousands"/>
        </c:dispUnits>
      </c:valAx>
      <c:spPr>
        <a:noFill/>
        <a:ln w="3175">
          <a:solidFill>
            <a:srgbClr val="000000"/>
          </a:solidFill>
          <a:prstDash val="solid"/>
        </a:ln>
      </c:spPr>
    </c:plotArea>
    <c:legend>
      <c:legendPos val="b"/>
      <c:layout>
        <c:manualLayout>
          <c:xMode val="edge"/>
          <c:yMode val="edge"/>
          <c:x val="0.68378582014787581"/>
          <c:y val="0.12530362276144055"/>
          <c:w val="0.25160463774835717"/>
          <c:h val="5.5817487099826812E-2"/>
        </c:manualLayout>
      </c:layout>
      <c:overlay val="0"/>
      <c:spPr>
        <a:solidFill>
          <a:srgbClr val="FFFFFF"/>
        </a:solidFill>
        <a:ln w="3175">
          <a:solidFill>
            <a:srgbClr val="000000"/>
          </a:solidFill>
          <a:prstDash val="solid"/>
        </a:ln>
      </c:spPr>
      <c:txPr>
        <a:bodyPr/>
        <a:lstStyle/>
        <a:p>
          <a:pPr>
            <a:defRPr sz="13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7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chartSpace>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63</xdr:col>
      <xdr:colOff>0</xdr:colOff>
      <xdr:row>0</xdr:row>
      <xdr:rowOff>0</xdr:rowOff>
    </xdr:from>
    <xdr:to>
      <xdr:col>71</xdr:col>
      <xdr:colOff>349063</xdr:colOff>
      <xdr:row>2</xdr:row>
      <xdr:rowOff>105335</xdr:rowOff>
    </xdr:to>
    <xdr:sp macro="" textlink="">
      <xdr:nvSpPr>
        <xdr:cNvPr id="2" name="テキスト ボックス 1"/>
        <xdr:cNvSpPr txBox="1"/>
      </xdr:nvSpPr>
      <xdr:spPr>
        <a:xfrm>
          <a:off x="59407425" y="0"/>
          <a:ext cx="5311588" cy="4482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i="0" u="none" strike="noStrike">
              <a:solidFill>
                <a:schemeClr val="dk1"/>
              </a:solidFill>
              <a:effectLst/>
              <a:latin typeface="+mn-lt"/>
              <a:ea typeface="+mn-ea"/>
              <a:cs typeface="+mn-cs"/>
            </a:rPr>
            <a:t>注 消費パターンの算出には「民間消費支出」の商品別構成比を利用するが，屑の投入</a:t>
          </a:r>
          <a:r>
            <a:rPr lang="ja-JP" altLang="en-US" sz="1000"/>
            <a:t> </a:t>
          </a:r>
          <a:r>
            <a:rPr lang="ja-JP" altLang="en-US" sz="1000" b="0" i="0" u="none" strike="noStrike">
              <a:solidFill>
                <a:schemeClr val="dk1"/>
              </a:solidFill>
              <a:effectLst/>
              <a:latin typeface="+mn-lt"/>
              <a:ea typeface="+mn-ea"/>
              <a:cs typeface="+mn-cs"/>
            </a:rPr>
            <a:t>　 結果発生している，マイナス値は「</a:t>
          </a:r>
          <a:r>
            <a:rPr lang="en-US" altLang="ja-JP" sz="1000" b="0" i="0" u="none" strike="noStrike">
              <a:solidFill>
                <a:schemeClr val="dk1"/>
              </a:solidFill>
              <a:effectLst/>
              <a:latin typeface="+mn-lt"/>
              <a:ea typeface="+mn-ea"/>
              <a:cs typeface="+mn-cs"/>
            </a:rPr>
            <a:t>0</a:t>
          </a:r>
          <a:r>
            <a:rPr lang="ja-JP" altLang="en-US" sz="1000" b="0" i="0" u="none" strike="noStrike">
              <a:solidFill>
                <a:schemeClr val="dk1"/>
              </a:solidFill>
              <a:effectLst/>
              <a:latin typeface="+mn-lt"/>
              <a:ea typeface="+mn-ea"/>
              <a:cs typeface="+mn-cs"/>
            </a:rPr>
            <a:t>」に置き換えて算出する。</a:t>
          </a:r>
          <a:r>
            <a:rPr lang="ja-JP" altLang="en-US" sz="1000"/>
            <a:t> </a:t>
          </a:r>
          <a:endParaRPr kumimoji="1" lang="ja-JP" altLang="en-US" sz="1000"/>
        </a:p>
      </xdr:txBody>
    </xdr:sp>
    <xdr:clientData/>
  </xdr:twoCellAnchor>
  <xdr:twoCellAnchor>
    <xdr:from>
      <xdr:col>63</xdr:col>
      <xdr:colOff>0</xdr:colOff>
      <xdr:row>0</xdr:row>
      <xdr:rowOff>0</xdr:rowOff>
    </xdr:from>
    <xdr:to>
      <xdr:col>71</xdr:col>
      <xdr:colOff>349063</xdr:colOff>
      <xdr:row>2</xdr:row>
      <xdr:rowOff>105335</xdr:rowOff>
    </xdr:to>
    <xdr:sp macro="" textlink="">
      <xdr:nvSpPr>
        <xdr:cNvPr id="4" name="テキスト ボックス 3"/>
        <xdr:cNvSpPr txBox="1"/>
      </xdr:nvSpPr>
      <xdr:spPr>
        <a:xfrm>
          <a:off x="57692925" y="0"/>
          <a:ext cx="5311588" cy="4482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i="0" u="none" strike="noStrike">
              <a:solidFill>
                <a:schemeClr val="dk1"/>
              </a:solidFill>
              <a:effectLst/>
              <a:latin typeface="+mn-lt"/>
              <a:ea typeface="+mn-ea"/>
              <a:cs typeface="+mn-cs"/>
            </a:rPr>
            <a:t>注 消費パターンの算出には「民間消費支出」の商品別構成比を利用するが，屑の投入</a:t>
          </a:r>
          <a:r>
            <a:rPr lang="ja-JP" altLang="en-US" sz="1000"/>
            <a:t> </a:t>
          </a:r>
          <a:r>
            <a:rPr lang="ja-JP" altLang="en-US" sz="1000" b="0" i="0" u="none" strike="noStrike">
              <a:solidFill>
                <a:schemeClr val="dk1"/>
              </a:solidFill>
              <a:effectLst/>
              <a:latin typeface="+mn-lt"/>
              <a:ea typeface="+mn-ea"/>
              <a:cs typeface="+mn-cs"/>
            </a:rPr>
            <a:t>　 結果発生している，マイナス値は「</a:t>
          </a:r>
          <a:r>
            <a:rPr lang="en-US" altLang="ja-JP" sz="1000" b="0" i="0" u="none" strike="noStrike">
              <a:solidFill>
                <a:schemeClr val="dk1"/>
              </a:solidFill>
              <a:effectLst/>
              <a:latin typeface="+mn-lt"/>
              <a:ea typeface="+mn-ea"/>
              <a:cs typeface="+mn-cs"/>
            </a:rPr>
            <a:t>0</a:t>
          </a:r>
          <a:r>
            <a:rPr lang="ja-JP" altLang="en-US" sz="1000" b="0" i="0" u="none" strike="noStrike">
              <a:solidFill>
                <a:schemeClr val="dk1"/>
              </a:solidFill>
              <a:effectLst/>
              <a:latin typeface="+mn-lt"/>
              <a:ea typeface="+mn-ea"/>
              <a:cs typeface="+mn-cs"/>
            </a:rPr>
            <a:t>」に置き換えて算出する。</a:t>
          </a:r>
          <a:r>
            <a:rPr lang="ja-JP" altLang="en-US" sz="1000"/>
            <a:t> </a:t>
          </a:r>
          <a:endParaRPr kumimoji="1" lang="ja-JP" altLang="en-US" sz="1000"/>
        </a:p>
      </xdr:txBody>
    </xdr:sp>
    <xdr:clientData/>
  </xdr:twoCellAnchor>
  <xdr:twoCellAnchor>
    <xdr:from>
      <xdr:col>57</xdr:col>
      <xdr:colOff>85725</xdr:colOff>
      <xdr:row>53</xdr:row>
      <xdr:rowOff>66675</xdr:rowOff>
    </xdr:from>
    <xdr:to>
      <xdr:col>67</xdr:col>
      <xdr:colOff>775607</xdr:colOff>
      <xdr:row>60</xdr:row>
      <xdr:rowOff>122465</xdr:rowOff>
    </xdr:to>
    <xdr:sp macro="" textlink="">
      <xdr:nvSpPr>
        <xdr:cNvPr id="6" name="テキスト ボックス 5"/>
        <xdr:cNvSpPr txBox="1"/>
      </xdr:nvSpPr>
      <xdr:spPr>
        <a:xfrm>
          <a:off x="54959250" y="9525000"/>
          <a:ext cx="5528582" cy="1294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自給率調整後の移輸入率は，基本的に調整前の率のうち，農業，水産業，飲食料品，合計欄のみを移輸入率の算式に基づいて計算し，その部分のみを修正しています。</a:t>
          </a:r>
          <a:endParaRPr kumimoji="1" lang="en-US" altLang="ja-JP" sz="1100"/>
        </a:p>
        <a:p>
          <a:r>
            <a:rPr kumimoji="1" lang="ja-JP" altLang="en-US" sz="1100"/>
            <a:t>　移輸入を減らし，自給率が上昇することで移輸入品が県産物に振り替わる需要増加額は民間消費支出等で吸収されるとして県内需要額は変わらないものとしています。</a:t>
          </a:r>
          <a:endParaRPr kumimoji="1" lang="en-US" altLang="ja-JP" sz="1100"/>
        </a:p>
        <a:p>
          <a:r>
            <a:rPr kumimoji="1" lang="ja-JP" altLang="en-US" sz="1100"/>
            <a:t>　このため，Ｐ１２１の表４－４－２の自給率（調整後）の合計欄は，上記で計算した</a:t>
          </a:r>
          <a:r>
            <a:rPr kumimoji="1" lang="en-US" altLang="ja-JP" sz="1400"/>
            <a:t>0.678854</a:t>
          </a:r>
          <a:r>
            <a:rPr kumimoji="1" lang="ja-JP" altLang="en-US" sz="1100"/>
            <a:t>・・・・となっています。</a:t>
          </a:r>
          <a:endParaRPr kumimoji="1" lang="en-US" altLang="ja-JP" sz="1100"/>
        </a:p>
        <a:p>
          <a:r>
            <a:rPr kumimoji="1" lang="ja-JP" altLang="en-US" sz="1100"/>
            <a:t>　</a:t>
          </a:r>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9525</xdr:colOff>
      <xdr:row>29</xdr:row>
      <xdr:rowOff>0</xdr:rowOff>
    </xdr:from>
    <xdr:to>
      <xdr:col>17</xdr:col>
      <xdr:colOff>323850</xdr:colOff>
      <xdr:row>29</xdr:row>
      <xdr:rowOff>0</xdr:rowOff>
    </xdr:to>
    <xdr:sp macro="" textlink="">
      <xdr:nvSpPr>
        <xdr:cNvPr id="2" name="Line 1"/>
        <xdr:cNvSpPr>
          <a:spLocks noChangeShapeType="1"/>
        </xdr:cNvSpPr>
      </xdr:nvSpPr>
      <xdr:spPr bwMode="auto">
        <a:xfrm>
          <a:off x="4019550" y="4143375"/>
          <a:ext cx="952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11</xdr:col>
      <xdr:colOff>190500</xdr:colOff>
      <xdr:row>23</xdr:row>
      <xdr:rowOff>9525</xdr:rowOff>
    </xdr:from>
    <xdr:to>
      <xdr:col>11</xdr:col>
      <xdr:colOff>190500</xdr:colOff>
      <xdr:row>26</xdr:row>
      <xdr:rowOff>0</xdr:rowOff>
    </xdr:to>
    <xdr:sp macro="" textlink="">
      <xdr:nvSpPr>
        <xdr:cNvPr id="3" name="Line 2"/>
        <xdr:cNvSpPr>
          <a:spLocks noChangeShapeType="1"/>
        </xdr:cNvSpPr>
      </xdr:nvSpPr>
      <xdr:spPr bwMode="auto">
        <a:xfrm>
          <a:off x="3162300" y="3276600"/>
          <a:ext cx="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14</xdr:col>
      <xdr:colOff>85725</xdr:colOff>
      <xdr:row>32</xdr:row>
      <xdr:rowOff>66675</xdr:rowOff>
    </xdr:from>
    <xdr:to>
      <xdr:col>17</xdr:col>
      <xdr:colOff>123825</xdr:colOff>
      <xdr:row>32</xdr:row>
      <xdr:rowOff>314325</xdr:rowOff>
    </xdr:to>
    <xdr:sp macro="" textlink="">
      <xdr:nvSpPr>
        <xdr:cNvPr id="4" name="AutoShape 3"/>
        <xdr:cNvSpPr>
          <a:spLocks noChangeArrowheads="1"/>
        </xdr:cNvSpPr>
      </xdr:nvSpPr>
      <xdr:spPr bwMode="auto">
        <a:xfrm>
          <a:off x="4095750" y="4562475"/>
          <a:ext cx="762000" cy="247650"/>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171450</xdr:colOff>
      <xdr:row>51</xdr:row>
      <xdr:rowOff>9525</xdr:rowOff>
    </xdr:from>
    <xdr:to>
      <xdr:col>11</xdr:col>
      <xdr:colOff>171450</xdr:colOff>
      <xdr:row>54</xdr:row>
      <xdr:rowOff>238125</xdr:rowOff>
    </xdr:to>
    <xdr:sp macro="" textlink="">
      <xdr:nvSpPr>
        <xdr:cNvPr id="5" name="Line 4"/>
        <xdr:cNvSpPr>
          <a:spLocks noChangeShapeType="1"/>
        </xdr:cNvSpPr>
      </xdr:nvSpPr>
      <xdr:spPr bwMode="auto">
        <a:xfrm>
          <a:off x="3143250" y="7848600"/>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171450</xdr:colOff>
      <xdr:row>16</xdr:row>
      <xdr:rowOff>142875</xdr:rowOff>
    </xdr:from>
    <xdr:to>
      <xdr:col>18</xdr:col>
      <xdr:colOff>257175</xdr:colOff>
      <xdr:row>16</xdr:row>
      <xdr:rowOff>142875</xdr:rowOff>
    </xdr:to>
    <xdr:sp macro="" textlink="">
      <xdr:nvSpPr>
        <xdr:cNvPr id="6" name="Line 6"/>
        <xdr:cNvSpPr>
          <a:spLocks noChangeShapeType="1"/>
        </xdr:cNvSpPr>
      </xdr:nvSpPr>
      <xdr:spPr bwMode="auto">
        <a:xfrm>
          <a:off x="3143250" y="2600325"/>
          <a:ext cx="2085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18</xdr:row>
      <xdr:rowOff>0</xdr:rowOff>
    </xdr:from>
    <xdr:to>
      <xdr:col>24</xdr:col>
      <xdr:colOff>0</xdr:colOff>
      <xdr:row>37</xdr:row>
      <xdr:rowOff>0</xdr:rowOff>
    </xdr:to>
    <xdr:sp macro="" textlink="">
      <xdr:nvSpPr>
        <xdr:cNvPr id="7" name="Rectangle 11"/>
        <xdr:cNvSpPr>
          <a:spLocks noChangeArrowheads="1"/>
        </xdr:cNvSpPr>
      </xdr:nvSpPr>
      <xdr:spPr bwMode="auto">
        <a:xfrm>
          <a:off x="1143000" y="2781300"/>
          <a:ext cx="5172075" cy="26574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xmlns:mc="http://schemas.openxmlformats.org/markup-compatibility/2006" xmlns:a14="http://schemas.microsoft.com/office/drawing/2010/main" val="808080" mc:Ignorable="a14" a14:legacySpreadsheetColorIndex="23"/>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4</xdr:col>
      <xdr:colOff>219075</xdr:colOff>
      <xdr:row>20</xdr:row>
      <xdr:rowOff>76200</xdr:rowOff>
    </xdr:from>
    <xdr:to>
      <xdr:col>5</xdr:col>
      <xdr:colOff>152400</xdr:colOff>
      <xdr:row>33</xdr:row>
      <xdr:rowOff>114300</xdr:rowOff>
    </xdr:to>
    <xdr:sp macro="" textlink="">
      <xdr:nvSpPr>
        <xdr:cNvPr id="8" name="Text Box 12"/>
        <xdr:cNvSpPr txBox="1">
          <a:spLocks noChangeArrowheads="1"/>
        </xdr:cNvSpPr>
      </xdr:nvSpPr>
      <xdr:spPr bwMode="auto">
        <a:xfrm>
          <a:off x="1019175" y="3086100"/>
          <a:ext cx="276225" cy="1866900"/>
        </a:xfrm>
        <a:prstGeom prst="rect">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ゴシック"/>
              <a:ea typeface="ＭＳ ゴシック"/>
            </a:rPr>
            <a:t>直接・第一次間接効果</a:t>
          </a:r>
        </a:p>
      </xdr:txBody>
    </xdr:sp>
    <xdr:clientData/>
  </xdr:twoCellAnchor>
  <xdr:twoCellAnchor>
    <xdr:from>
      <xdr:col>16</xdr:col>
      <xdr:colOff>0</xdr:colOff>
      <xdr:row>29</xdr:row>
      <xdr:rowOff>0</xdr:rowOff>
    </xdr:from>
    <xdr:to>
      <xdr:col>16</xdr:col>
      <xdr:colOff>0</xdr:colOff>
      <xdr:row>32</xdr:row>
      <xdr:rowOff>66675</xdr:rowOff>
    </xdr:to>
    <xdr:sp macro="" textlink="">
      <xdr:nvSpPr>
        <xdr:cNvPr id="9" name="Line 13"/>
        <xdr:cNvSpPr>
          <a:spLocks noChangeShapeType="1"/>
        </xdr:cNvSpPr>
      </xdr:nvSpPr>
      <xdr:spPr bwMode="auto">
        <a:xfrm flipH="1" flipV="1">
          <a:off x="4457700" y="4143375"/>
          <a:ext cx="0" cy="4191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9525</xdr:colOff>
      <xdr:row>40</xdr:row>
      <xdr:rowOff>123825</xdr:rowOff>
    </xdr:from>
    <xdr:to>
      <xdr:col>11</xdr:col>
      <xdr:colOff>161925</xdr:colOff>
      <xdr:row>40</xdr:row>
      <xdr:rowOff>123825</xdr:rowOff>
    </xdr:to>
    <xdr:sp macro="" textlink="">
      <xdr:nvSpPr>
        <xdr:cNvPr id="10" name="Line 14"/>
        <xdr:cNvSpPr>
          <a:spLocks noChangeShapeType="1"/>
        </xdr:cNvSpPr>
      </xdr:nvSpPr>
      <xdr:spPr bwMode="auto">
        <a:xfrm>
          <a:off x="2647950" y="6010275"/>
          <a:ext cx="4857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11</xdr:col>
      <xdr:colOff>180975</xdr:colOff>
      <xdr:row>36</xdr:row>
      <xdr:rowOff>19050</xdr:rowOff>
    </xdr:from>
    <xdr:to>
      <xdr:col>11</xdr:col>
      <xdr:colOff>180975</xdr:colOff>
      <xdr:row>42</xdr:row>
      <xdr:rowOff>9525</xdr:rowOff>
    </xdr:to>
    <xdr:sp macro="" textlink="">
      <xdr:nvSpPr>
        <xdr:cNvPr id="11" name="Line 15"/>
        <xdr:cNvSpPr>
          <a:spLocks noChangeShapeType="1"/>
        </xdr:cNvSpPr>
      </xdr:nvSpPr>
      <xdr:spPr bwMode="auto">
        <a:xfrm>
          <a:off x="3152775" y="5381625"/>
          <a:ext cx="0" cy="838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9525</xdr:colOff>
      <xdr:row>44</xdr:row>
      <xdr:rowOff>123825</xdr:rowOff>
    </xdr:from>
    <xdr:to>
      <xdr:col>11</xdr:col>
      <xdr:colOff>161925</xdr:colOff>
      <xdr:row>44</xdr:row>
      <xdr:rowOff>123825</xdr:rowOff>
    </xdr:to>
    <xdr:sp macro="" textlink="">
      <xdr:nvSpPr>
        <xdr:cNvPr id="12" name="Line 16"/>
        <xdr:cNvSpPr>
          <a:spLocks noChangeShapeType="1"/>
        </xdr:cNvSpPr>
      </xdr:nvSpPr>
      <xdr:spPr bwMode="auto">
        <a:xfrm>
          <a:off x="2647950" y="6657975"/>
          <a:ext cx="4857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161925</xdr:colOff>
      <xdr:row>45</xdr:row>
      <xdr:rowOff>114300</xdr:rowOff>
    </xdr:from>
    <xdr:to>
      <xdr:col>13</xdr:col>
      <xdr:colOff>333375</xdr:colOff>
      <xdr:row>45</xdr:row>
      <xdr:rowOff>123825</xdr:rowOff>
    </xdr:to>
    <xdr:sp macro="" textlink="">
      <xdr:nvSpPr>
        <xdr:cNvPr id="13" name="Line 17"/>
        <xdr:cNvSpPr>
          <a:spLocks noChangeShapeType="1"/>
        </xdr:cNvSpPr>
      </xdr:nvSpPr>
      <xdr:spPr bwMode="auto">
        <a:xfrm flipH="1">
          <a:off x="3133725" y="6867525"/>
          <a:ext cx="723900" cy="95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171450</xdr:colOff>
      <xdr:row>43</xdr:row>
      <xdr:rowOff>9525</xdr:rowOff>
    </xdr:from>
    <xdr:to>
      <xdr:col>11</xdr:col>
      <xdr:colOff>171450</xdr:colOff>
      <xdr:row>49</xdr:row>
      <xdr:rowOff>180975</xdr:rowOff>
    </xdr:to>
    <xdr:sp macro="" textlink="">
      <xdr:nvSpPr>
        <xdr:cNvPr id="14" name="Line 18"/>
        <xdr:cNvSpPr>
          <a:spLocks noChangeShapeType="1"/>
        </xdr:cNvSpPr>
      </xdr:nvSpPr>
      <xdr:spPr bwMode="auto">
        <a:xfrm>
          <a:off x="3143250" y="6457950"/>
          <a:ext cx="0" cy="1162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171450</xdr:colOff>
      <xdr:row>52</xdr:row>
      <xdr:rowOff>104775</xdr:rowOff>
    </xdr:from>
    <xdr:to>
      <xdr:col>13</xdr:col>
      <xdr:colOff>352425</xdr:colOff>
      <xdr:row>52</xdr:row>
      <xdr:rowOff>104775</xdr:rowOff>
    </xdr:to>
    <xdr:sp macro="" textlink="">
      <xdr:nvSpPr>
        <xdr:cNvPr id="15" name="Line 19"/>
        <xdr:cNvSpPr>
          <a:spLocks noChangeShapeType="1"/>
        </xdr:cNvSpPr>
      </xdr:nvSpPr>
      <xdr:spPr bwMode="auto">
        <a:xfrm flipH="1" flipV="1">
          <a:off x="3143250" y="8067675"/>
          <a:ext cx="7334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11</xdr:col>
      <xdr:colOff>190500</xdr:colOff>
      <xdr:row>61</xdr:row>
      <xdr:rowOff>9525</xdr:rowOff>
    </xdr:from>
    <xdr:to>
      <xdr:col>11</xdr:col>
      <xdr:colOff>190500</xdr:colOff>
      <xdr:row>63</xdr:row>
      <xdr:rowOff>114300</xdr:rowOff>
    </xdr:to>
    <xdr:sp macro="" textlink="">
      <xdr:nvSpPr>
        <xdr:cNvPr id="16" name="Line 20"/>
        <xdr:cNvSpPr>
          <a:spLocks noChangeShapeType="1"/>
        </xdr:cNvSpPr>
      </xdr:nvSpPr>
      <xdr:spPr bwMode="auto">
        <a:xfrm flipH="1">
          <a:off x="3162300" y="9010650"/>
          <a:ext cx="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7</xdr:col>
      <xdr:colOff>0</xdr:colOff>
      <xdr:row>62</xdr:row>
      <xdr:rowOff>0</xdr:rowOff>
    </xdr:from>
    <xdr:to>
      <xdr:col>10</xdr:col>
      <xdr:colOff>9525</xdr:colOff>
      <xdr:row>63</xdr:row>
      <xdr:rowOff>57150</xdr:rowOff>
    </xdr:to>
    <xdr:sp macro="" textlink="">
      <xdr:nvSpPr>
        <xdr:cNvPr id="17" name="AutoShape 21"/>
        <xdr:cNvSpPr>
          <a:spLocks noChangeArrowheads="1"/>
        </xdr:cNvSpPr>
      </xdr:nvSpPr>
      <xdr:spPr bwMode="auto">
        <a:xfrm>
          <a:off x="1695450" y="9096375"/>
          <a:ext cx="952500" cy="390525"/>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9525</xdr:colOff>
      <xdr:row>62</xdr:row>
      <xdr:rowOff>200025</xdr:rowOff>
    </xdr:from>
    <xdr:to>
      <xdr:col>11</xdr:col>
      <xdr:colOff>161925</xdr:colOff>
      <xdr:row>62</xdr:row>
      <xdr:rowOff>200025</xdr:rowOff>
    </xdr:to>
    <xdr:sp macro="" textlink="">
      <xdr:nvSpPr>
        <xdr:cNvPr id="18" name="Line 22"/>
        <xdr:cNvSpPr>
          <a:spLocks noChangeShapeType="1"/>
        </xdr:cNvSpPr>
      </xdr:nvSpPr>
      <xdr:spPr bwMode="auto">
        <a:xfrm>
          <a:off x="2647950" y="9296400"/>
          <a:ext cx="4857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54</xdr:row>
      <xdr:rowOff>0</xdr:rowOff>
    </xdr:from>
    <xdr:to>
      <xdr:col>24</xdr:col>
      <xdr:colOff>0</xdr:colOff>
      <xdr:row>67</xdr:row>
      <xdr:rowOff>0</xdr:rowOff>
    </xdr:to>
    <xdr:sp macro="" textlink="">
      <xdr:nvSpPr>
        <xdr:cNvPr id="19" name="Rectangle 23"/>
        <xdr:cNvSpPr>
          <a:spLocks noChangeArrowheads="1"/>
        </xdr:cNvSpPr>
      </xdr:nvSpPr>
      <xdr:spPr bwMode="auto">
        <a:xfrm>
          <a:off x="1143000" y="8267700"/>
          <a:ext cx="5172075" cy="17621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xmlns:mc="http://schemas.openxmlformats.org/markup-compatibility/2006" xmlns:a14="http://schemas.microsoft.com/office/drawing/2010/main" val="808080" mc:Ignorable="a14" a14:legacySpreadsheetColorIndex="23"/>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4</xdr:col>
      <xdr:colOff>200025</xdr:colOff>
      <xdr:row>55</xdr:row>
      <xdr:rowOff>57150</xdr:rowOff>
    </xdr:from>
    <xdr:to>
      <xdr:col>5</xdr:col>
      <xdr:colOff>133350</xdr:colOff>
      <xdr:row>65</xdr:row>
      <xdr:rowOff>133350</xdr:rowOff>
    </xdr:to>
    <xdr:sp macro="" textlink="">
      <xdr:nvSpPr>
        <xdr:cNvPr id="20" name="Text Box 24"/>
        <xdr:cNvSpPr txBox="1">
          <a:spLocks noChangeArrowheads="1"/>
        </xdr:cNvSpPr>
      </xdr:nvSpPr>
      <xdr:spPr bwMode="auto">
        <a:xfrm>
          <a:off x="1000125" y="8448675"/>
          <a:ext cx="276225" cy="1428750"/>
        </a:xfrm>
        <a:prstGeom prst="rect">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vert="wordArtVertRtl" wrap="square" lIns="27432" tIns="0" rIns="27432" bIns="0" anchor="ctr" upright="1"/>
        <a:lstStyle/>
        <a:p>
          <a:pPr algn="ctr" rtl="0">
            <a:defRPr sz="1000"/>
          </a:pPr>
          <a:r>
            <a:rPr lang="ja-JP" altLang="en-US" sz="1200" b="0" i="0" u="none" strike="noStrike" baseline="0">
              <a:solidFill>
                <a:srgbClr val="000000"/>
              </a:solidFill>
              <a:latin typeface="ＭＳ ゴシック"/>
              <a:ea typeface="ＭＳ ゴシック"/>
            </a:rPr>
            <a:t>第二次間接効果</a:t>
          </a:r>
        </a:p>
      </xdr:txBody>
    </xdr:sp>
    <xdr:clientData/>
  </xdr:twoCellAnchor>
  <xdr:twoCellAnchor>
    <xdr:from>
      <xdr:col>14</xdr:col>
      <xdr:colOff>9525</xdr:colOff>
      <xdr:row>58</xdr:row>
      <xdr:rowOff>0</xdr:rowOff>
    </xdr:from>
    <xdr:to>
      <xdr:col>17</xdr:col>
      <xdr:colOff>323850</xdr:colOff>
      <xdr:row>58</xdr:row>
      <xdr:rowOff>0</xdr:rowOff>
    </xdr:to>
    <xdr:sp macro="" textlink="">
      <xdr:nvSpPr>
        <xdr:cNvPr id="21" name="Line 25"/>
        <xdr:cNvSpPr>
          <a:spLocks noChangeShapeType="1"/>
        </xdr:cNvSpPr>
      </xdr:nvSpPr>
      <xdr:spPr bwMode="auto">
        <a:xfrm>
          <a:off x="4019550" y="8772525"/>
          <a:ext cx="952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14</xdr:col>
      <xdr:colOff>85725</xdr:colOff>
      <xdr:row>62</xdr:row>
      <xdr:rowOff>47625</xdr:rowOff>
    </xdr:from>
    <xdr:to>
      <xdr:col>17</xdr:col>
      <xdr:colOff>95250</xdr:colOff>
      <xdr:row>62</xdr:row>
      <xdr:rowOff>295275</xdr:rowOff>
    </xdr:to>
    <xdr:sp macro="" textlink="">
      <xdr:nvSpPr>
        <xdr:cNvPr id="22" name="AutoShape 26"/>
        <xdr:cNvSpPr>
          <a:spLocks noChangeArrowheads="1"/>
        </xdr:cNvSpPr>
      </xdr:nvSpPr>
      <xdr:spPr bwMode="auto">
        <a:xfrm>
          <a:off x="4095750" y="9144000"/>
          <a:ext cx="733425" cy="247650"/>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0</xdr:colOff>
      <xdr:row>58</xdr:row>
      <xdr:rowOff>0</xdr:rowOff>
    </xdr:from>
    <xdr:to>
      <xdr:col>16</xdr:col>
      <xdr:colOff>0</xdr:colOff>
      <xdr:row>62</xdr:row>
      <xdr:rowOff>47625</xdr:rowOff>
    </xdr:to>
    <xdr:sp macro="" textlink="">
      <xdr:nvSpPr>
        <xdr:cNvPr id="23" name="Line 27"/>
        <xdr:cNvSpPr>
          <a:spLocks noChangeShapeType="1"/>
        </xdr:cNvSpPr>
      </xdr:nvSpPr>
      <xdr:spPr bwMode="auto">
        <a:xfrm flipV="1">
          <a:off x="4457700" y="8772525"/>
          <a:ext cx="0" cy="3714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171450</xdr:colOff>
      <xdr:row>47</xdr:row>
      <xdr:rowOff>123825</xdr:rowOff>
    </xdr:from>
    <xdr:to>
      <xdr:col>17</xdr:col>
      <xdr:colOff>228600</xdr:colOff>
      <xdr:row>47</xdr:row>
      <xdr:rowOff>123825</xdr:rowOff>
    </xdr:to>
    <xdr:sp macro="" textlink="">
      <xdr:nvSpPr>
        <xdr:cNvPr id="24" name="Line 28"/>
        <xdr:cNvSpPr>
          <a:spLocks noChangeShapeType="1"/>
        </xdr:cNvSpPr>
      </xdr:nvSpPr>
      <xdr:spPr bwMode="auto">
        <a:xfrm>
          <a:off x="3143250" y="7258050"/>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9525</xdr:colOff>
      <xdr:row>38</xdr:row>
      <xdr:rowOff>9525</xdr:rowOff>
    </xdr:from>
    <xdr:to>
      <xdr:col>17</xdr:col>
      <xdr:colOff>342900</xdr:colOff>
      <xdr:row>39</xdr:row>
      <xdr:rowOff>9525</xdr:rowOff>
    </xdr:to>
    <xdr:sp macro="" textlink="">
      <xdr:nvSpPr>
        <xdr:cNvPr id="25" name="AutoShape 29"/>
        <xdr:cNvSpPr>
          <a:spLocks noChangeArrowheads="1"/>
        </xdr:cNvSpPr>
      </xdr:nvSpPr>
      <xdr:spPr bwMode="auto">
        <a:xfrm>
          <a:off x="3257550" y="5572125"/>
          <a:ext cx="1714500" cy="247650"/>
        </a:xfrm>
        <a:prstGeom prst="roundRect">
          <a:avLst>
            <a:gd name="adj" fmla="val 16667"/>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161925</xdr:colOff>
      <xdr:row>11</xdr:row>
      <xdr:rowOff>0</xdr:rowOff>
    </xdr:from>
    <xdr:to>
      <xdr:col>11</xdr:col>
      <xdr:colOff>161925</xdr:colOff>
      <xdr:row>12</xdr:row>
      <xdr:rowOff>9525</xdr:rowOff>
    </xdr:to>
    <xdr:sp macro="" textlink="">
      <xdr:nvSpPr>
        <xdr:cNvPr id="26" name="Line 30"/>
        <xdr:cNvSpPr>
          <a:spLocks noChangeShapeType="1"/>
        </xdr:cNvSpPr>
      </xdr:nvSpPr>
      <xdr:spPr bwMode="auto">
        <a:xfrm>
          <a:off x="3133725" y="144780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161925</xdr:colOff>
      <xdr:row>15</xdr:row>
      <xdr:rowOff>123825</xdr:rowOff>
    </xdr:from>
    <xdr:to>
      <xdr:col>14</xdr:col>
      <xdr:colOff>104775</xdr:colOff>
      <xdr:row>15</xdr:row>
      <xdr:rowOff>123825</xdr:rowOff>
    </xdr:to>
    <xdr:sp macro="" textlink="">
      <xdr:nvSpPr>
        <xdr:cNvPr id="27" name="Line 37"/>
        <xdr:cNvSpPr>
          <a:spLocks noChangeShapeType="1"/>
        </xdr:cNvSpPr>
      </xdr:nvSpPr>
      <xdr:spPr bwMode="auto">
        <a:xfrm flipH="1">
          <a:off x="3133725" y="2362200"/>
          <a:ext cx="9810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11</xdr:col>
      <xdr:colOff>190500</xdr:colOff>
      <xdr:row>31</xdr:row>
      <xdr:rowOff>9525</xdr:rowOff>
    </xdr:from>
    <xdr:to>
      <xdr:col>11</xdr:col>
      <xdr:colOff>190500</xdr:colOff>
      <xdr:row>33</xdr:row>
      <xdr:rowOff>104775</xdr:rowOff>
    </xdr:to>
    <xdr:sp macro="" textlink="">
      <xdr:nvSpPr>
        <xdr:cNvPr id="28" name="Line 38"/>
        <xdr:cNvSpPr>
          <a:spLocks noChangeShapeType="1"/>
        </xdr:cNvSpPr>
      </xdr:nvSpPr>
      <xdr:spPr bwMode="auto">
        <a:xfrm>
          <a:off x="3162300" y="4381500"/>
          <a:ext cx="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9525</xdr:colOff>
      <xdr:row>32</xdr:row>
      <xdr:rowOff>200025</xdr:rowOff>
    </xdr:from>
    <xdr:to>
      <xdr:col>11</xdr:col>
      <xdr:colOff>161925</xdr:colOff>
      <xdr:row>32</xdr:row>
      <xdr:rowOff>200025</xdr:rowOff>
    </xdr:to>
    <xdr:sp macro="" textlink="">
      <xdr:nvSpPr>
        <xdr:cNvPr id="29" name="Line 39"/>
        <xdr:cNvSpPr>
          <a:spLocks noChangeShapeType="1"/>
        </xdr:cNvSpPr>
      </xdr:nvSpPr>
      <xdr:spPr bwMode="auto">
        <a:xfrm>
          <a:off x="2647950" y="4695825"/>
          <a:ext cx="4857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14</xdr:col>
      <xdr:colOff>95250</xdr:colOff>
      <xdr:row>23</xdr:row>
      <xdr:rowOff>85725</xdr:rowOff>
    </xdr:from>
    <xdr:to>
      <xdr:col>18</xdr:col>
      <xdr:colOff>76200</xdr:colOff>
      <xdr:row>25</xdr:row>
      <xdr:rowOff>19050</xdr:rowOff>
    </xdr:to>
    <xdr:sp macro="" textlink="">
      <xdr:nvSpPr>
        <xdr:cNvPr id="30" name="AutoShape 40"/>
        <xdr:cNvSpPr>
          <a:spLocks noChangeArrowheads="1"/>
        </xdr:cNvSpPr>
      </xdr:nvSpPr>
      <xdr:spPr bwMode="auto">
        <a:xfrm>
          <a:off x="4105275" y="3352800"/>
          <a:ext cx="942975" cy="247650"/>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180975</xdr:colOff>
      <xdr:row>24</xdr:row>
      <xdr:rowOff>123825</xdr:rowOff>
    </xdr:from>
    <xdr:to>
      <xdr:col>14</xdr:col>
      <xdr:colOff>76200</xdr:colOff>
      <xdr:row>24</xdr:row>
      <xdr:rowOff>123825</xdr:rowOff>
    </xdr:to>
    <xdr:sp macro="" textlink="">
      <xdr:nvSpPr>
        <xdr:cNvPr id="31" name="Line 41"/>
        <xdr:cNvSpPr>
          <a:spLocks noChangeShapeType="1"/>
        </xdr:cNvSpPr>
      </xdr:nvSpPr>
      <xdr:spPr bwMode="auto">
        <a:xfrm flipH="1">
          <a:off x="3152775" y="3495675"/>
          <a:ext cx="93345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171450</xdr:colOff>
      <xdr:row>14</xdr:row>
      <xdr:rowOff>0</xdr:rowOff>
    </xdr:from>
    <xdr:to>
      <xdr:col>11</xdr:col>
      <xdr:colOff>171450</xdr:colOff>
      <xdr:row>18</xdr:row>
      <xdr:rowOff>228600</xdr:rowOff>
    </xdr:to>
    <xdr:sp macro="" textlink="">
      <xdr:nvSpPr>
        <xdr:cNvPr id="32" name="Line 42"/>
        <xdr:cNvSpPr>
          <a:spLocks noChangeShapeType="1"/>
        </xdr:cNvSpPr>
      </xdr:nvSpPr>
      <xdr:spPr bwMode="auto">
        <a:xfrm>
          <a:off x="3143250" y="2133600"/>
          <a:ext cx="0" cy="790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7</xdr:col>
      <xdr:colOff>0</xdr:colOff>
      <xdr:row>32</xdr:row>
      <xdr:rowOff>0</xdr:rowOff>
    </xdr:from>
    <xdr:to>
      <xdr:col>10</xdr:col>
      <xdr:colOff>0</xdr:colOff>
      <xdr:row>33</xdr:row>
      <xdr:rowOff>38100</xdr:rowOff>
    </xdr:to>
    <xdr:sp macro="" textlink="">
      <xdr:nvSpPr>
        <xdr:cNvPr id="33" name="AutoShape 43"/>
        <xdr:cNvSpPr>
          <a:spLocks noChangeArrowheads="1"/>
        </xdr:cNvSpPr>
      </xdr:nvSpPr>
      <xdr:spPr bwMode="auto">
        <a:xfrm>
          <a:off x="1695450" y="4495800"/>
          <a:ext cx="942975" cy="381000"/>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7</xdr:col>
      <xdr:colOff>0</xdr:colOff>
      <xdr:row>40</xdr:row>
      <xdr:rowOff>0</xdr:rowOff>
    </xdr:from>
    <xdr:to>
      <xdr:col>10</xdr:col>
      <xdr:colOff>0</xdr:colOff>
      <xdr:row>41</xdr:row>
      <xdr:rowOff>0</xdr:rowOff>
    </xdr:to>
    <xdr:sp macro="" textlink="">
      <xdr:nvSpPr>
        <xdr:cNvPr id="34" name="AutoShape 44"/>
        <xdr:cNvSpPr>
          <a:spLocks noChangeArrowheads="1"/>
        </xdr:cNvSpPr>
      </xdr:nvSpPr>
      <xdr:spPr bwMode="auto">
        <a:xfrm>
          <a:off x="1695450" y="5886450"/>
          <a:ext cx="942975" cy="247650"/>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7</xdr:col>
      <xdr:colOff>0</xdr:colOff>
      <xdr:row>44</xdr:row>
      <xdr:rowOff>0</xdr:rowOff>
    </xdr:from>
    <xdr:to>
      <xdr:col>10</xdr:col>
      <xdr:colOff>0</xdr:colOff>
      <xdr:row>45</xdr:row>
      <xdr:rowOff>28575</xdr:rowOff>
    </xdr:to>
    <xdr:sp macro="" textlink="">
      <xdr:nvSpPr>
        <xdr:cNvPr id="35" name="AutoShape 45"/>
        <xdr:cNvSpPr>
          <a:spLocks noChangeArrowheads="1"/>
        </xdr:cNvSpPr>
      </xdr:nvSpPr>
      <xdr:spPr bwMode="auto">
        <a:xfrm>
          <a:off x="1695450" y="6534150"/>
          <a:ext cx="942975" cy="247650"/>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13</xdr:col>
      <xdr:colOff>342900</xdr:colOff>
      <xdr:row>44</xdr:row>
      <xdr:rowOff>180975</xdr:rowOff>
    </xdr:from>
    <xdr:to>
      <xdr:col>17</xdr:col>
      <xdr:colOff>76200</xdr:colOff>
      <xdr:row>46</xdr:row>
      <xdr:rowOff>47625</xdr:rowOff>
    </xdr:to>
    <xdr:sp macro="" textlink="">
      <xdr:nvSpPr>
        <xdr:cNvPr id="36" name="AutoShape 46"/>
        <xdr:cNvSpPr>
          <a:spLocks noChangeArrowheads="1"/>
        </xdr:cNvSpPr>
      </xdr:nvSpPr>
      <xdr:spPr bwMode="auto">
        <a:xfrm>
          <a:off x="3867150" y="6715125"/>
          <a:ext cx="942975" cy="247650"/>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13</xdr:col>
      <xdr:colOff>352425</xdr:colOff>
      <xdr:row>51</xdr:row>
      <xdr:rowOff>114300</xdr:rowOff>
    </xdr:from>
    <xdr:to>
      <xdr:col>17</xdr:col>
      <xdr:colOff>85725</xdr:colOff>
      <xdr:row>53</xdr:row>
      <xdr:rowOff>28575</xdr:rowOff>
    </xdr:to>
    <xdr:sp macro="" textlink="">
      <xdr:nvSpPr>
        <xdr:cNvPr id="37" name="AutoShape 47"/>
        <xdr:cNvSpPr>
          <a:spLocks noChangeArrowheads="1"/>
        </xdr:cNvSpPr>
      </xdr:nvSpPr>
      <xdr:spPr bwMode="auto">
        <a:xfrm>
          <a:off x="3876675" y="7953375"/>
          <a:ext cx="942975" cy="247650"/>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14</xdr:col>
      <xdr:colOff>123825</xdr:colOff>
      <xdr:row>14</xdr:row>
      <xdr:rowOff>66675</xdr:rowOff>
    </xdr:from>
    <xdr:to>
      <xdr:col>18</xdr:col>
      <xdr:colOff>104775</xdr:colOff>
      <xdr:row>16</xdr:row>
      <xdr:rowOff>57150</xdr:rowOff>
    </xdr:to>
    <xdr:sp macro="" textlink="">
      <xdr:nvSpPr>
        <xdr:cNvPr id="38" name="AutoShape 49"/>
        <xdr:cNvSpPr>
          <a:spLocks noChangeArrowheads="1"/>
        </xdr:cNvSpPr>
      </xdr:nvSpPr>
      <xdr:spPr bwMode="auto">
        <a:xfrm>
          <a:off x="4133850" y="2200275"/>
          <a:ext cx="942975" cy="314325"/>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57150</xdr:colOff>
      <xdr:row>8</xdr:row>
      <xdr:rowOff>76200</xdr:rowOff>
    </xdr:from>
    <xdr:to>
      <xdr:col>3</xdr:col>
      <xdr:colOff>104775</xdr:colOff>
      <xdr:row>15</xdr:row>
      <xdr:rowOff>19050</xdr:rowOff>
    </xdr:to>
    <xdr:sp macro="" textlink="">
      <xdr:nvSpPr>
        <xdr:cNvPr id="39" name="AutoShape 50"/>
        <xdr:cNvSpPr>
          <a:spLocks/>
        </xdr:cNvSpPr>
      </xdr:nvSpPr>
      <xdr:spPr bwMode="auto">
        <a:xfrm>
          <a:off x="447675" y="1038225"/>
          <a:ext cx="285750" cy="1219200"/>
        </a:xfrm>
        <a:prstGeom prst="leftBrace">
          <a:avLst>
            <a:gd name="adj1" fmla="val 3555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57150</xdr:colOff>
      <xdr:row>15</xdr:row>
      <xdr:rowOff>171450</xdr:rowOff>
    </xdr:from>
    <xdr:to>
      <xdr:col>3</xdr:col>
      <xdr:colOff>123825</xdr:colOff>
      <xdr:row>36</xdr:row>
      <xdr:rowOff>0</xdr:rowOff>
    </xdr:to>
    <xdr:sp macro="" textlink="">
      <xdr:nvSpPr>
        <xdr:cNvPr id="40" name="AutoShape 51"/>
        <xdr:cNvSpPr>
          <a:spLocks/>
        </xdr:cNvSpPr>
      </xdr:nvSpPr>
      <xdr:spPr bwMode="auto">
        <a:xfrm>
          <a:off x="447675" y="2409825"/>
          <a:ext cx="304800" cy="2952750"/>
        </a:xfrm>
        <a:prstGeom prst="leftBrace">
          <a:avLst>
            <a:gd name="adj1" fmla="val 8072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95250</xdr:colOff>
      <xdr:row>38</xdr:row>
      <xdr:rowOff>238125</xdr:rowOff>
    </xdr:from>
    <xdr:to>
      <xdr:col>3</xdr:col>
      <xdr:colOff>161925</xdr:colOff>
      <xdr:row>66</xdr:row>
      <xdr:rowOff>57150</xdr:rowOff>
    </xdr:to>
    <xdr:sp macro="" textlink="">
      <xdr:nvSpPr>
        <xdr:cNvPr id="41" name="AutoShape 52"/>
        <xdr:cNvSpPr>
          <a:spLocks/>
        </xdr:cNvSpPr>
      </xdr:nvSpPr>
      <xdr:spPr bwMode="auto">
        <a:xfrm>
          <a:off x="485775" y="5800725"/>
          <a:ext cx="304800" cy="4191000"/>
        </a:xfrm>
        <a:prstGeom prst="leftBrace">
          <a:avLst>
            <a:gd name="adj1" fmla="val 114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190500</xdr:colOff>
      <xdr:row>23</xdr:row>
      <xdr:rowOff>38100</xdr:rowOff>
    </xdr:from>
    <xdr:to>
      <xdr:col>23</xdr:col>
      <xdr:colOff>76200</xdr:colOff>
      <xdr:row>26</xdr:row>
      <xdr:rowOff>142875</xdr:rowOff>
    </xdr:to>
    <xdr:sp macro="" textlink="">
      <xdr:nvSpPr>
        <xdr:cNvPr id="42" name="AutoShape 54"/>
        <xdr:cNvSpPr>
          <a:spLocks noChangeArrowheads="1"/>
        </xdr:cNvSpPr>
      </xdr:nvSpPr>
      <xdr:spPr bwMode="auto">
        <a:xfrm>
          <a:off x="5162550" y="3305175"/>
          <a:ext cx="990600" cy="542925"/>
        </a:xfrm>
        <a:prstGeom prst="roundRect">
          <a:avLst>
            <a:gd name="adj" fmla="val 16667"/>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209550</xdr:colOff>
      <xdr:row>11</xdr:row>
      <xdr:rowOff>0</xdr:rowOff>
    </xdr:from>
    <xdr:to>
      <xdr:col>22</xdr:col>
      <xdr:colOff>200025</xdr:colOff>
      <xdr:row>13</xdr:row>
      <xdr:rowOff>47625</xdr:rowOff>
    </xdr:to>
    <xdr:sp macro="" textlink="">
      <xdr:nvSpPr>
        <xdr:cNvPr id="43" name="AutoShape 55"/>
        <xdr:cNvSpPr>
          <a:spLocks noChangeArrowheads="1"/>
        </xdr:cNvSpPr>
      </xdr:nvSpPr>
      <xdr:spPr bwMode="auto">
        <a:xfrm>
          <a:off x="4667250" y="1447800"/>
          <a:ext cx="1400175" cy="542925"/>
        </a:xfrm>
        <a:prstGeom prst="roundRect">
          <a:avLst>
            <a:gd name="adj" fmla="val 16667"/>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209550</xdr:colOff>
      <xdr:row>49</xdr:row>
      <xdr:rowOff>114300</xdr:rowOff>
    </xdr:from>
    <xdr:to>
      <xdr:col>21</xdr:col>
      <xdr:colOff>180975</xdr:colOff>
      <xdr:row>53</xdr:row>
      <xdr:rowOff>0</xdr:rowOff>
    </xdr:to>
    <xdr:sp macro="" textlink="">
      <xdr:nvSpPr>
        <xdr:cNvPr id="44" name="AutoShape 56"/>
        <xdr:cNvSpPr>
          <a:spLocks noChangeArrowheads="1"/>
        </xdr:cNvSpPr>
      </xdr:nvSpPr>
      <xdr:spPr bwMode="auto">
        <a:xfrm>
          <a:off x="4943475" y="7553325"/>
          <a:ext cx="866775" cy="619125"/>
        </a:xfrm>
        <a:prstGeom prst="roundRect">
          <a:avLst>
            <a:gd name="adj" fmla="val 16667"/>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209550</xdr:colOff>
      <xdr:row>41</xdr:row>
      <xdr:rowOff>28575</xdr:rowOff>
    </xdr:from>
    <xdr:to>
      <xdr:col>23</xdr:col>
      <xdr:colOff>200025</xdr:colOff>
      <xdr:row>44</xdr:row>
      <xdr:rowOff>171450</xdr:rowOff>
    </xdr:to>
    <xdr:sp macro="" textlink="">
      <xdr:nvSpPr>
        <xdr:cNvPr id="45" name="AutoShape 58"/>
        <xdr:cNvSpPr>
          <a:spLocks noChangeArrowheads="1"/>
        </xdr:cNvSpPr>
      </xdr:nvSpPr>
      <xdr:spPr bwMode="auto">
        <a:xfrm>
          <a:off x="4943475" y="6162675"/>
          <a:ext cx="1333500" cy="542925"/>
        </a:xfrm>
        <a:prstGeom prst="roundRect">
          <a:avLst>
            <a:gd name="adj" fmla="val 16667"/>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76199</xdr:colOff>
      <xdr:row>28</xdr:row>
      <xdr:rowOff>133350</xdr:rowOff>
    </xdr:from>
    <xdr:to>
      <xdr:col>4</xdr:col>
      <xdr:colOff>847724</xdr:colOff>
      <xdr:row>35</xdr:row>
      <xdr:rowOff>104774</xdr:rowOff>
    </xdr:to>
    <xdr:sp macro="" textlink="">
      <xdr:nvSpPr>
        <xdr:cNvPr id="2" name="テキスト ボックス 1"/>
        <xdr:cNvSpPr txBox="1"/>
      </xdr:nvSpPr>
      <xdr:spPr>
        <a:xfrm>
          <a:off x="2085974" y="5114925"/>
          <a:ext cx="771525" cy="1171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移輸入係数Ｍを修正して改めて，逆行列係数を計算したもの</a:t>
          </a:r>
        </a:p>
      </xdr:txBody>
    </xdr:sp>
    <xdr:clientData/>
  </xdr:twoCellAnchor>
  <xdr:twoCellAnchor>
    <xdr:from>
      <xdr:col>4</xdr:col>
      <xdr:colOff>22412</xdr:colOff>
      <xdr:row>51</xdr:row>
      <xdr:rowOff>124385</xdr:rowOff>
    </xdr:from>
    <xdr:to>
      <xdr:col>21</xdr:col>
      <xdr:colOff>268380</xdr:colOff>
      <xdr:row>62</xdr:row>
      <xdr:rowOff>67235</xdr:rowOff>
    </xdr:to>
    <xdr:sp macro="" textlink="">
      <xdr:nvSpPr>
        <xdr:cNvPr id="3" name="テキスト ボックス 2"/>
        <xdr:cNvSpPr txBox="1"/>
      </xdr:nvSpPr>
      <xdr:spPr>
        <a:xfrm>
          <a:off x="2039471" y="8887385"/>
          <a:ext cx="8359027" cy="1791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自給率が上昇し移輸入額が減少することによって，県産品に振り替わる最終需要額の増加額は民間消費等で吸収され，内生部門の投入係数は変化しないものと設定しています。</a:t>
          </a:r>
          <a:endParaRPr kumimoji="1" lang="en-US" altLang="ja-JP" sz="1100"/>
        </a:p>
        <a:p>
          <a:endParaRPr kumimoji="1" lang="en-US" altLang="ja-JP" sz="1100"/>
        </a:p>
        <a:p>
          <a:r>
            <a:rPr kumimoji="1" lang="ja-JP" altLang="en-US" sz="1100"/>
            <a:t>　しかし，実際には，県外から輸送コストを掛けて搬入されていた財の運賃マージンは，県内産品の県内の輸送のコストとは異なるので，内生部門の投入構造は運輸・郵便部門を含め変化するものとなります。</a:t>
          </a:r>
          <a:endParaRPr kumimoji="1" lang="en-US" altLang="ja-JP" sz="1100"/>
        </a:p>
        <a:p>
          <a:r>
            <a:rPr kumimoji="1" lang="ja-JP" altLang="en-US" sz="1100"/>
            <a:t>　特に近年言われているフードマイレージなどや地産地消を考えると，県外，国外の財が県内産品に置き換わることで，輸送コストは大きく変わることが分かりますが，この事例のように５％の自給率上昇が，農業，水産業，食料品で約５００億円規模で県産品に置き換わると運賃マージンは，この解説の手引きのＰ１１９においては，投入係数に影響を与えない規模であるという前提としています。</a:t>
          </a:r>
          <a:endParaRPr kumimoji="1" lang="en-US" altLang="ja-JP" sz="1100"/>
        </a:p>
        <a:p>
          <a:pPr>
            <a:lnSpc>
              <a:spcPts val="1200"/>
            </a:lnSpc>
          </a:pPr>
          <a:endParaRPr kumimoji="1" lang="ja-JP" altLang="en-US" sz="1100"/>
        </a:p>
      </xdr:txBody>
    </xdr:sp>
    <xdr:clientData/>
  </xdr:twoCellAnchor>
  <xdr:twoCellAnchor>
    <xdr:from>
      <xdr:col>21</xdr:col>
      <xdr:colOff>19050</xdr:colOff>
      <xdr:row>13</xdr:row>
      <xdr:rowOff>9525</xdr:rowOff>
    </xdr:from>
    <xdr:to>
      <xdr:col>21</xdr:col>
      <xdr:colOff>752475</xdr:colOff>
      <xdr:row>22</xdr:row>
      <xdr:rowOff>133350</xdr:rowOff>
    </xdr:to>
    <xdr:sp macro="" textlink="">
      <xdr:nvSpPr>
        <xdr:cNvPr id="4" name="テキスト ボックス 3"/>
        <xdr:cNvSpPr txBox="1"/>
      </xdr:nvSpPr>
      <xdr:spPr>
        <a:xfrm>
          <a:off x="10144125" y="2419350"/>
          <a:ext cx="733425" cy="166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自給率５％上昇分の県内需要増加額は，自給率１００％となります。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647700</xdr:colOff>
      <xdr:row>46</xdr:row>
      <xdr:rowOff>152400</xdr:rowOff>
    </xdr:from>
    <xdr:to>
      <xdr:col>48</xdr:col>
      <xdr:colOff>1000125</xdr:colOff>
      <xdr:row>51</xdr:row>
      <xdr:rowOff>104775</xdr:rowOff>
    </xdr:to>
    <xdr:sp macro="" textlink="">
      <xdr:nvSpPr>
        <xdr:cNvPr id="2" name="テキスト ボックス 1"/>
        <xdr:cNvSpPr txBox="1"/>
      </xdr:nvSpPr>
      <xdr:spPr>
        <a:xfrm>
          <a:off x="52873275" y="8401050"/>
          <a:ext cx="2247900"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自給率調整後の移輸入率の合計欄は取引表で別途計算した値を引用しているので，ご留意ください。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428625</xdr:colOff>
          <xdr:row>1</xdr:row>
          <xdr:rowOff>85725</xdr:rowOff>
        </xdr:from>
        <xdr:to>
          <xdr:col>3</xdr:col>
          <xdr:colOff>762000</xdr:colOff>
          <xdr:row>3</xdr:row>
          <xdr:rowOff>66675</xdr:rowOff>
        </xdr:to>
        <xdr:sp macro="" textlink="">
          <xdr:nvSpPr>
            <xdr:cNvPr id="159745" name="Object 1" hidden="1">
              <a:extLst>
                <a:ext uri="{63B3BB69-23CF-44E3-9099-C40C66FF867C}">
                  <a14:compatExt spid="_x0000_s159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7</xdr:col>
      <xdr:colOff>114300</xdr:colOff>
      <xdr:row>6</xdr:row>
      <xdr:rowOff>0</xdr:rowOff>
    </xdr:from>
    <xdr:to>
      <xdr:col>20</xdr:col>
      <xdr:colOff>257175</xdr:colOff>
      <xdr:row>32</xdr:row>
      <xdr:rowOff>152400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0.00953</cdr:x>
      <cdr:y>0.00277</cdr:y>
    </cdr:from>
    <cdr:to>
      <cdr:x>0.04929</cdr:x>
      <cdr:y>0.04684</cdr:y>
    </cdr:to>
    <cdr:sp macro="" textlink="">
      <cdr:nvSpPr>
        <cdr:cNvPr id="23553" name="Text Box 1"/>
        <cdr:cNvSpPr txBox="1">
          <a:spLocks xmlns:a="http://schemas.openxmlformats.org/drawingml/2006/main" noChangeArrowheads="1"/>
        </cdr:cNvSpPr>
      </cdr:nvSpPr>
      <cdr:spPr bwMode="auto">
        <a:xfrm xmlns:a="http://schemas.openxmlformats.org/drawingml/2006/main">
          <a:off x="90045" y="16655"/>
          <a:ext cx="375622" cy="26486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18288" rIns="27432" bIns="18288" anchor="ctr"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明朝"/>
              <a:ea typeface="ＭＳ Ｐ明朝"/>
            </a:rPr>
            <a:t>億円</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12/03%20&#29987;&#26989;&#27083;&#36896;&#20998;&#26512;&#20107;&#26989;/01%20&#29987;&#26989;&#36899;&#38306;&#34920;&#20316;&#25104;&#12539;&#20998;&#26512;/05%20&#21407;&#23376;&#21147;&#30330;&#38651;&#12395;&#12424;&#12427;&#30476;&#32076;&#28168;&#12408;&#12398;&#24433;&#38911;/&#38651;&#21147;&#38656;&#35201;&#12395;&#12424;&#12427;&#24433;&#38911;&#28204;&#23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条件"/>
      <sheetName val="仮定と限界"/>
      <sheetName val="Ⅰ需要構成算出"/>
      <sheetName val="Ⅱ演算"/>
      <sheetName val="Ⅲ演算結果"/>
      <sheetName val="取引額表"/>
      <sheetName val="逆行列係数表 [I-(I-M)A]-1"/>
      <sheetName val="来場者規模・消費額"/>
      <sheetName val="フロー図"/>
      <sheetName val="産業連関表への格付け"/>
      <sheetName val="皮ハギ概念図"/>
      <sheetName val="ﾏｰｼﾞﾝ表"/>
      <sheetName val="皮ハギ"/>
      <sheetName val="自給率の調整"/>
      <sheetName val="直接･１次間接"/>
      <sheetName val="2次間接"/>
      <sheetName val="分析結果表"/>
      <sheetName val="分析結果表 (2)"/>
      <sheetName val="測定_34部門"/>
      <sheetName val="グラフ_36部門"/>
      <sheetName val="H7生価表-36-"/>
      <sheetName val="H7逆行-36-"/>
      <sheetName val="H7雇用表-36-"/>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showGridLines="0" tabSelected="1" workbookViewId="0"/>
  </sheetViews>
  <sheetFormatPr defaultRowHeight="13.5"/>
  <cols>
    <col min="1" max="1" width="4.875" customWidth="1"/>
    <col min="3" max="3" width="11.625" bestFit="1" customWidth="1"/>
    <col min="4" max="4" width="11.625" customWidth="1"/>
    <col min="5" max="6" width="10.25" bestFit="1" customWidth="1"/>
    <col min="7" max="7" width="11.75" customWidth="1"/>
    <col min="8" max="9" width="11.375" bestFit="1" customWidth="1"/>
    <col min="10" max="11" width="11.5" customWidth="1"/>
    <col min="12" max="12" width="3" customWidth="1"/>
    <col min="13" max="13" width="1" hidden="1" customWidth="1"/>
    <col min="14" max="14" width="3.625" customWidth="1"/>
    <col min="15" max="15" width="10.375" customWidth="1"/>
    <col min="16" max="17" width="13.25" customWidth="1"/>
    <col min="18" max="18" width="12.75" bestFit="1" customWidth="1"/>
    <col min="19" max="19" width="11.125" customWidth="1"/>
    <col min="20" max="21" width="11.375" customWidth="1"/>
    <col min="22" max="22" width="13.625" customWidth="1"/>
    <col min="23" max="23" width="11.75" customWidth="1"/>
    <col min="24" max="24" width="0.75" customWidth="1"/>
    <col min="25" max="25" width="23.875" bestFit="1" customWidth="1"/>
  </cols>
  <sheetData>
    <row r="1" spans="1:25" ht="25.5" customHeight="1">
      <c r="A1" s="172" t="s">
        <v>473</v>
      </c>
      <c r="B1" s="173"/>
      <c r="C1" s="173"/>
      <c r="D1" s="173"/>
      <c r="E1" s="173"/>
      <c r="F1" s="173"/>
      <c r="G1" s="173"/>
      <c r="H1" s="173"/>
      <c r="I1" s="173"/>
      <c r="J1" s="173"/>
      <c r="K1" s="450" t="s">
        <v>357</v>
      </c>
      <c r="L1" s="173"/>
      <c r="M1" s="173"/>
      <c r="N1" s="192" t="s">
        <v>160</v>
      </c>
      <c r="O1" s="173"/>
      <c r="P1" s="173"/>
      <c r="Q1" s="173"/>
      <c r="R1" s="173"/>
      <c r="S1" s="173"/>
      <c r="T1" s="173"/>
      <c r="U1" s="173"/>
      <c r="V1" s="173"/>
      <c r="W1" s="173"/>
    </row>
    <row r="2" spans="1:25" ht="18" customHeight="1">
      <c r="A2" s="174"/>
      <c r="B2" s="175"/>
      <c r="C2" s="176" t="s">
        <v>236</v>
      </c>
      <c r="D2" s="292" t="s">
        <v>238</v>
      </c>
      <c r="E2" s="177" t="s">
        <v>239</v>
      </c>
      <c r="F2" s="300">
        <v>81</v>
      </c>
      <c r="G2" s="177" t="s">
        <v>240</v>
      </c>
      <c r="H2" s="177" t="s">
        <v>241</v>
      </c>
      <c r="I2" s="177" t="s">
        <v>242</v>
      </c>
      <c r="J2" s="178" t="s">
        <v>243</v>
      </c>
      <c r="K2" s="178" t="s">
        <v>244</v>
      </c>
      <c r="L2" s="173"/>
      <c r="M2" s="173"/>
      <c r="N2" s="174"/>
      <c r="O2" s="175"/>
      <c r="P2" s="559" t="s">
        <v>314</v>
      </c>
      <c r="Q2" s="559" t="s">
        <v>424</v>
      </c>
      <c r="R2" s="562" t="s">
        <v>426</v>
      </c>
      <c r="S2" s="564" t="s">
        <v>425</v>
      </c>
      <c r="T2" s="566" t="s">
        <v>159</v>
      </c>
      <c r="U2" s="566"/>
      <c r="V2" s="566"/>
      <c r="W2" s="567"/>
    </row>
    <row r="3" spans="1:25" ht="36">
      <c r="A3" s="179"/>
      <c r="B3" s="303" t="s">
        <v>308</v>
      </c>
      <c r="C3" s="180" t="s">
        <v>153</v>
      </c>
      <c r="D3" s="293" t="s">
        <v>254</v>
      </c>
      <c r="E3" s="301" t="s">
        <v>309</v>
      </c>
      <c r="F3" s="181" t="s">
        <v>255</v>
      </c>
      <c r="G3" s="182" t="s">
        <v>310</v>
      </c>
      <c r="H3" s="183" t="s">
        <v>311</v>
      </c>
      <c r="I3" s="184" t="s">
        <v>256</v>
      </c>
      <c r="J3" s="302" t="s">
        <v>312</v>
      </c>
      <c r="K3" s="185" t="s">
        <v>313</v>
      </c>
      <c r="L3" s="173"/>
      <c r="M3" s="173"/>
      <c r="N3" s="179"/>
      <c r="O3" s="191"/>
      <c r="P3" s="560"/>
      <c r="Q3" s="561"/>
      <c r="R3" s="563"/>
      <c r="S3" s="565"/>
      <c r="T3" s="459" t="s">
        <v>155</v>
      </c>
      <c r="U3" s="222" t="s">
        <v>320</v>
      </c>
      <c r="V3" s="212" t="s">
        <v>315</v>
      </c>
      <c r="W3" s="212" t="s">
        <v>316</v>
      </c>
    </row>
    <row r="4" spans="1:25" ht="22.5" customHeight="1">
      <c r="A4" s="294" t="s">
        <v>31</v>
      </c>
      <c r="B4" s="295" t="s">
        <v>0</v>
      </c>
      <c r="C4" s="296">
        <f>取引表!AP7</f>
        <v>47920559</v>
      </c>
      <c r="D4" s="297">
        <f>取引表!AW7</f>
        <v>4473472</v>
      </c>
      <c r="E4" s="298">
        <f>C4+D4</f>
        <v>52394031</v>
      </c>
      <c r="F4" s="298">
        <f>取引表!AY7</f>
        <v>15310777</v>
      </c>
      <c r="G4" s="298">
        <f>D4+F4</f>
        <v>19784249</v>
      </c>
      <c r="H4" s="298">
        <f>C4+G4</f>
        <v>67704808</v>
      </c>
      <c r="I4" s="298">
        <f>取引表!BB7</f>
        <v>-20890779</v>
      </c>
      <c r="J4" s="299">
        <f>G4+I4</f>
        <v>-1106530</v>
      </c>
      <c r="K4" s="299">
        <f>C4+J4</f>
        <v>46814029</v>
      </c>
      <c r="L4" s="187"/>
      <c r="M4" s="187"/>
      <c r="N4" s="186">
        <v>1</v>
      </c>
      <c r="O4" s="189" t="s">
        <v>156</v>
      </c>
      <c r="P4" s="531">
        <f>E4</f>
        <v>52394031</v>
      </c>
      <c r="Q4" s="202">
        <f>I4</f>
        <v>-20890779</v>
      </c>
      <c r="R4" s="534">
        <f>Q4/P4*100</f>
        <v>-39.872440812962076</v>
      </c>
      <c r="S4" s="334">
        <f>100-(-R4)</f>
        <v>60.127559187037924</v>
      </c>
      <c r="T4" s="194">
        <f>S4+5</f>
        <v>65.127559187037917</v>
      </c>
      <c r="U4" s="330">
        <f>-V4/P4*100</f>
        <v>34.872439954085607</v>
      </c>
      <c r="V4" s="537">
        <f>-ROUND((1-T4/100)*E4,0)</f>
        <v>-18271077</v>
      </c>
      <c r="W4" s="195">
        <f>-I4-(-V4)</f>
        <v>2619702</v>
      </c>
      <c r="Y4" s="240"/>
    </row>
    <row r="5" spans="1:25" ht="22.5" customHeight="1">
      <c r="A5" s="294" t="s">
        <v>33</v>
      </c>
      <c r="B5" s="295" t="s">
        <v>245</v>
      </c>
      <c r="C5" s="296">
        <f>取引表!AP9</f>
        <v>4157408</v>
      </c>
      <c r="D5" s="297">
        <f>取引表!AW9</f>
        <v>466012</v>
      </c>
      <c r="E5" s="298">
        <f>C5+D5</f>
        <v>4623420</v>
      </c>
      <c r="F5" s="298">
        <f>取引表!AY9</f>
        <v>7322850</v>
      </c>
      <c r="G5" s="298">
        <f t="shared" ref="G5:G6" si="0">D5+F5</f>
        <v>7788862</v>
      </c>
      <c r="H5" s="298">
        <f>C5+G5</f>
        <v>11946270</v>
      </c>
      <c r="I5" s="298">
        <f>取引表!BB9</f>
        <v>-1047687</v>
      </c>
      <c r="J5" s="299">
        <f>G5+I5</f>
        <v>6741175</v>
      </c>
      <c r="K5" s="299">
        <f>C5+J5</f>
        <v>10898583</v>
      </c>
      <c r="L5" s="173"/>
      <c r="M5" s="173"/>
      <c r="N5" s="188">
        <v>3</v>
      </c>
      <c r="O5" s="190" t="s">
        <v>157</v>
      </c>
      <c r="P5" s="532">
        <f t="shared" ref="P5:P6" si="1">E5</f>
        <v>4623420</v>
      </c>
      <c r="Q5" s="203">
        <f>I5</f>
        <v>-1047687</v>
      </c>
      <c r="R5" s="535">
        <f t="shared" ref="R5:R6" si="2">Q5/P5*100</f>
        <v>-22.660433185823482</v>
      </c>
      <c r="S5" s="331">
        <f>100-(-R5)</f>
        <v>77.339566814176521</v>
      </c>
      <c r="T5" s="196">
        <f>S5+5</f>
        <v>82.339566814176521</v>
      </c>
      <c r="U5" s="331">
        <f t="shared" ref="U5:U6" si="3">-V5/P5*100</f>
        <v>17.660433185823482</v>
      </c>
      <c r="V5" s="538">
        <f>-ROUND((1-T5/100)*E5,0)</f>
        <v>-816516</v>
      </c>
      <c r="W5" s="197">
        <f>-I5-(-V5)</f>
        <v>231171</v>
      </c>
      <c r="Y5" s="240"/>
    </row>
    <row r="6" spans="1:25" ht="22.5" customHeight="1">
      <c r="A6" s="294" t="s">
        <v>201</v>
      </c>
      <c r="B6" s="295" t="s">
        <v>246</v>
      </c>
      <c r="C6" s="296">
        <f>取引表!AP11</f>
        <v>38882066</v>
      </c>
      <c r="D6" s="297">
        <f>取引表!AW11</f>
        <v>31380261</v>
      </c>
      <c r="E6" s="298">
        <f>C6+D6</f>
        <v>70262327</v>
      </c>
      <c r="F6" s="298">
        <f>取引表!AY11</f>
        <v>86611281</v>
      </c>
      <c r="G6" s="298">
        <f t="shared" si="0"/>
        <v>117991542</v>
      </c>
      <c r="H6" s="298">
        <f>C6+G6</f>
        <v>156873608</v>
      </c>
      <c r="I6" s="298">
        <f>取引表!BB11</f>
        <v>-38871903</v>
      </c>
      <c r="J6" s="299">
        <f>G6+I6</f>
        <v>79119639</v>
      </c>
      <c r="K6" s="299">
        <f>C6+J6</f>
        <v>118001705</v>
      </c>
      <c r="L6" s="173"/>
      <c r="M6" s="173"/>
      <c r="N6" s="198">
        <v>5</v>
      </c>
      <c r="O6" s="199" t="s">
        <v>158</v>
      </c>
      <c r="P6" s="533">
        <f t="shared" si="1"/>
        <v>70262327</v>
      </c>
      <c r="Q6" s="204">
        <f>I6</f>
        <v>-38871903</v>
      </c>
      <c r="R6" s="536">
        <f t="shared" si="2"/>
        <v>-55.323961872199312</v>
      </c>
      <c r="S6" s="332">
        <f>100-(-R6)</f>
        <v>44.676038127800688</v>
      </c>
      <c r="T6" s="200">
        <f>S6+5</f>
        <v>49.676038127800688</v>
      </c>
      <c r="U6" s="332">
        <f t="shared" si="3"/>
        <v>50.323962370332545</v>
      </c>
      <c r="V6" s="539">
        <f t="shared" ref="V6" si="4">-ROUND((1-T6/100)*E6,0)</f>
        <v>-35358787</v>
      </c>
      <c r="W6" s="201">
        <f>-I6-(-V6)</f>
        <v>3513116</v>
      </c>
      <c r="Y6" s="240"/>
    </row>
    <row r="7" spans="1:25">
      <c r="G7" s="359"/>
      <c r="L7" s="173"/>
      <c r="M7" s="173"/>
      <c r="N7" s="31"/>
      <c r="O7" s="205" t="s">
        <v>161</v>
      </c>
      <c r="P7" s="207">
        <f>SUM(P4:P6)</f>
        <v>127279778</v>
      </c>
      <c r="Q7" s="207">
        <f>SUM(Q4:Q6)</f>
        <v>-60810369</v>
      </c>
      <c r="R7" s="206"/>
      <c r="S7" s="333"/>
      <c r="T7" s="206"/>
      <c r="U7" s="336"/>
      <c r="V7" s="207">
        <f>SUM(V4:V6)</f>
        <v>-54446380</v>
      </c>
      <c r="W7" s="207">
        <f>SUM(W4:W6)</f>
        <v>6363989</v>
      </c>
    </row>
    <row r="8" spans="1:25" ht="5.25" customHeight="1">
      <c r="L8" s="173"/>
      <c r="M8" s="173"/>
      <c r="U8" s="335"/>
    </row>
    <row r="9" spans="1:25">
      <c r="T9" s="335"/>
      <c r="U9" s="335"/>
    </row>
    <row r="10" spans="1:25">
      <c r="T10" s="335"/>
      <c r="U10" s="335"/>
    </row>
    <row r="11" spans="1:25">
      <c r="T11" s="335"/>
      <c r="U11" s="335"/>
    </row>
  </sheetData>
  <mergeCells count="5">
    <mergeCell ref="P2:P3"/>
    <mergeCell ref="Q2:Q3"/>
    <mergeCell ref="R2:R3"/>
    <mergeCell ref="S2:S3"/>
    <mergeCell ref="T2:W2"/>
  </mergeCells>
  <phoneticPr fontId="3"/>
  <pageMargins left="0.27559055118110237" right="0.15748031496062992" top="1.1023622047244095" bottom="0.98425196850393704" header="0.51181102362204722" footer="0.51181102362204722"/>
  <pageSetup paperSize="9" scale="5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61"/>
  <sheetViews>
    <sheetView showGridLines="0" workbookViewId="0">
      <pane xSplit="2" ySplit="6" topLeftCell="C7" activePane="bottomRight" state="frozen"/>
      <selection pane="topRight" activeCell="C1" sqref="C1"/>
      <selection pane="bottomLeft" activeCell="A7" sqref="A7"/>
      <selection pane="bottomRight" activeCell="BP7" sqref="BP7"/>
    </sheetView>
  </sheetViews>
  <sheetFormatPr defaultRowHeight="13.5"/>
  <cols>
    <col min="1" max="1" width="5.875" style="462" customWidth="1"/>
    <col min="2" max="2" width="23.625" style="462" customWidth="1"/>
    <col min="3" max="41" width="12.625" style="462" customWidth="1"/>
    <col min="42" max="56" width="14.625" style="462" customWidth="1"/>
    <col min="57" max="57" width="2.125" style="462" customWidth="1"/>
    <col min="58" max="58" width="10.5" style="462" bestFit="1" customWidth="1"/>
    <col min="59" max="59" width="1.75" style="462" customWidth="1"/>
    <col min="60" max="60" width="9.5" style="462" bestFit="1" customWidth="1"/>
    <col min="61" max="61" width="1.75" style="462" customWidth="1"/>
    <col min="62" max="62" width="11" style="462" bestFit="1" customWidth="1"/>
    <col min="63" max="63" width="1.75" style="462" customWidth="1"/>
    <col min="64" max="64" width="11.375" style="462" customWidth="1"/>
    <col min="65" max="65" width="1.75" style="462" customWidth="1"/>
    <col min="66" max="66" width="11.625" style="462" customWidth="1"/>
    <col min="67" max="67" width="1.75" style="462" customWidth="1"/>
    <col min="68" max="68" width="11.625" style="462" customWidth="1"/>
    <col min="69" max="16384" width="9" style="462"/>
  </cols>
  <sheetData>
    <row r="1" spans="1:72">
      <c r="A1" s="482" t="s">
        <v>396</v>
      </c>
      <c r="BA1" s="574" t="s">
        <v>332</v>
      </c>
      <c r="BB1" s="574"/>
      <c r="BC1" s="574"/>
      <c r="BD1"/>
      <c r="BE1"/>
      <c r="BF1"/>
      <c r="BG1"/>
      <c r="BH1"/>
      <c r="BI1"/>
      <c r="BJ1"/>
      <c r="BK1"/>
      <c r="BL1"/>
      <c r="BM1"/>
      <c r="BN1"/>
      <c r="BO1"/>
      <c r="BP1"/>
      <c r="BQ1"/>
      <c r="BR1"/>
      <c r="BS1"/>
      <c r="BT1"/>
    </row>
    <row r="2" spans="1:72">
      <c r="BA2" t="s">
        <v>333</v>
      </c>
      <c r="BB2" s="238">
        <v>2619702</v>
      </c>
      <c r="BC2"/>
      <c r="BD2"/>
      <c r="BE2"/>
      <c r="BF2"/>
      <c r="BG2"/>
      <c r="BH2"/>
      <c r="BI2"/>
      <c r="BJ2"/>
      <c r="BK2"/>
      <c r="BL2"/>
      <c r="BM2"/>
      <c r="BN2"/>
      <c r="BO2"/>
      <c r="BP2"/>
      <c r="BQ2"/>
      <c r="BR2"/>
      <c r="BS2"/>
      <c r="BT2"/>
    </row>
    <row r="3" spans="1:72">
      <c r="B3" s="482" t="s">
        <v>187</v>
      </c>
      <c r="BA3" t="s">
        <v>334</v>
      </c>
      <c r="BB3" s="238">
        <v>231171</v>
      </c>
      <c r="BC3" t="s">
        <v>336</v>
      </c>
      <c r="BD3" s="359">
        <f>SUM(BB2:BB4)</f>
        <v>6363989</v>
      </c>
      <c r="BE3"/>
      <c r="BF3" s="571" t="s">
        <v>354</v>
      </c>
      <c r="BG3" s="572"/>
      <c r="BH3" s="573"/>
      <c r="BI3"/>
      <c r="BJ3"/>
      <c r="BK3"/>
      <c r="BL3"/>
      <c r="BM3"/>
      <c r="BN3"/>
      <c r="BO3"/>
      <c r="BP3"/>
      <c r="BQ3"/>
      <c r="BR3"/>
      <c r="BS3"/>
      <c r="BT3"/>
    </row>
    <row r="4" spans="1:72" ht="14.25" thickBot="1">
      <c r="BA4" t="s">
        <v>335</v>
      </c>
      <c r="BB4" s="238">
        <v>3513116</v>
      </c>
      <c r="BC4"/>
      <c r="BD4"/>
      <c r="BE4"/>
      <c r="BF4"/>
      <c r="BG4"/>
      <c r="BH4"/>
      <c r="BI4"/>
      <c r="BJ4"/>
      <c r="BK4"/>
      <c r="BL4"/>
      <c r="BM4"/>
      <c r="BN4" s="568" t="s">
        <v>200</v>
      </c>
      <c r="BO4" s="568"/>
      <c r="BP4" s="568"/>
      <c r="BQ4"/>
      <c r="BR4"/>
      <c r="BS4"/>
      <c r="BT4"/>
    </row>
    <row r="5" spans="1:72">
      <c r="A5" s="483"/>
      <c r="B5" s="484"/>
      <c r="C5" s="485" t="s">
        <v>31</v>
      </c>
      <c r="D5" s="485" t="s">
        <v>32</v>
      </c>
      <c r="E5" s="485" t="s">
        <v>33</v>
      </c>
      <c r="F5" s="485" t="s">
        <v>34</v>
      </c>
      <c r="G5" s="486" t="s">
        <v>201</v>
      </c>
      <c r="H5" s="486" t="s">
        <v>202</v>
      </c>
      <c r="I5" s="486" t="s">
        <v>203</v>
      </c>
      <c r="J5" s="486" t="s">
        <v>204</v>
      </c>
      <c r="K5" s="486" t="s">
        <v>205</v>
      </c>
      <c r="L5" s="486" t="s">
        <v>206</v>
      </c>
      <c r="M5" s="486" t="s">
        <v>207</v>
      </c>
      <c r="N5" s="486" t="s">
        <v>208</v>
      </c>
      <c r="O5" s="486" t="s">
        <v>209</v>
      </c>
      <c r="P5" s="486" t="s">
        <v>210</v>
      </c>
      <c r="Q5" s="486" t="s">
        <v>211</v>
      </c>
      <c r="R5" s="486" t="s">
        <v>212</v>
      </c>
      <c r="S5" s="486" t="s">
        <v>213</v>
      </c>
      <c r="T5" s="486" t="s">
        <v>214</v>
      </c>
      <c r="U5" s="486" t="s">
        <v>215</v>
      </c>
      <c r="V5" s="486" t="s">
        <v>216</v>
      </c>
      <c r="W5" s="486" t="s">
        <v>217</v>
      </c>
      <c r="X5" s="486" t="s">
        <v>218</v>
      </c>
      <c r="Y5" s="486" t="s">
        <v>219</v>
      </c>
      <c r="Z5" s="486" t="s">
        <v>220</v>
      </c>
      <c r="AA5" s="486" t="s">
        <v>221</v>
      </c>
      <c r="AB5" s="486" t="s">
        <v>222</v>
      </c>
      <c r="AC5" s="486" t="s">
        <v>223</v>
      </c>
      <c r="AD5" s="486" t="s">
        <v>224</v>
      </c>
      <c r="AE5" s="486" t="s">
        <v>225</v>
      </c>
      <c r="AF5" s="486" t="s">
        <v>226</v>
      </c>
      <c r="AG5" s="486" t="s">
        <v>227</v>
      </c>
      <c r="AH5" s="486" t="s">
        <v>228</v>
      </c>
      <c r="AI5" s="486" t="s">
        <v>229</v>
      </c>
      <c r="AJ5" s="486" t="s">
        <v>230</v>
      </c>
      <c r="AK5" s="486" t="s">
        <v>231</v>
      </c>
      <c r="AL5" s="486" t="s">
        <v>232</v>
      </c>
      <c r="AM5" s="486" t="s">
        <v>233</v>
      </c>
      <c r="AN5" s="486" t="s">
        <v>234</v>
      </c>
      <c r="AO5" s="486" t="s">
        <v>235</v>
      </c>
      <c r="AP5" s="487" t="s">
        <v>236</v>
      </c>
      <c r="AQ5" s="488">
        <v>71</v>
      </c>
      <c r="AR5" s="486">
        <v>72</v>
      </c>
      <c r="AS5" s="486">
        <v>73</v>
      </c>
      <c r="AT5" s="486">
        <v>74</v>
      </c>
      <c r="AU5" s="486">
        <v>75</v>
      </c>
      <c r="AV5" s="486">
        <v>76</v>
      </c>
      <c r="AW5" s="487">
        <v>78</v>
      </c>
      <c r="AX5" s="487">
        <v>79</v>
      </c>
      <c r="AY5" s="486">
        <v>80</v>
      </c>
      <c r="AZ5" s="487">
        <v>82</v>
      </c>
      <c r="BA5" s="487">
        <v>83</v>
      </c>
      <c r="BB5" s="487">
        <v>87</v>
      </c>
      <c r="BC5" s="486">
        <v>88</v>
      </c>
      <c r="BD5" s="487">
        <v>97</v>
      </c>
      <c r="BF5" s="489"/>
      <c r="BH5" s="490"/>
      <c r="BJ5" s="569" t="s">
        <v>188</v>
      </c>
      <c r="BL5" s="490"/>
      <c r="BN5" s="490"/>
      <c r="BP5" s="490"/>
    </row>
    <row r="6" spans="1:72" ht="41.25" thickBot="1">
      <c r="A6" s="491"/>
      <c r="B6" s="492"/>
      <c r="C6" s="493" t="s">
        <v>397</v>
      </c>
      <c r="D6" s="493" t="s">
        <v>398</v>
      </c>
      <c r="E6" s="493" t="s">
        <v>399</v>
      </c>
      <c r="F6" s="493" t="s">
        <v>1</v>
      </c>
      <c r="G6" s="493" t="s">
        <v>246</v>
      </c>
      <c r="H6" s="493" t="s">
        <v>15</v>
      </c>
      <c r="I6" s="494" t="s">
        <v>16</v>
      </c>
      <c r="J6" s="493" t="s">
        <v>17</v>
      </c>
      <c r="K6" s="494" t="s">
        <v>428</v>
      </c>
      <c r="L6" s="495" t="s">
        <v>429</v>
      </c>
      <c r="M6" s="493" t="s">
        <v>430</v>
      </c>
      <c r="N6" s="493" t="s">
        <v>20</v>
      </c>
      <c r="O6" s="493" t="s">
        <v>21</v>
      </c>
      <c r="P6" s="493" t="s">
        <v>22</v>
      </c>
      <c r="Q6" s="493" t="s">
        <v>431</v>
      </c>
      <c r="R6" s="493" t="s">
        <v>432</v>
      </c>
      <c r="S6" s="493" t="s">
        <v>433</v>
      </c>
      <c r="T6" s="493" t="s">
        <v>197</v>
      </c>
      <c r="U6" s="493" t="s">
        <v>23</v>
      </c>
      <c r="V6" s="493" t="s">
        <v>434</v>
      </c>
      <c r="W6" s="493" t="s">
        <v>24</v>
      </c>
      <c r="X6" s="495" t="s">
        <v>435</v>
      </c>
      <c r="Y6" s="493" t="s">
        <v>2</v>
      </c>
      <c r="Z6" s="496" t="s">
        <v>436</v>
      </c>
      <c r="AA6" s="493" t="s">
        <v>250</v>
      </c>
      <c r="AB6" s="493" t="s">
        <v>251</v>
      </c>
      <c r="AC6" s="493" t="s">
        <v>3</v>
      </c>
      <c r="AD6" s="493" t="s">
        <v>437</v>
      </c>
      <c r="AE6" s="493" t="s">
        <v>5</v>
      </c>
      <c r="AF6" s="493" t="s">
        <v>438</v>
      </c>
      <c r="AG6" s="493" t="s">
        <v>198</v>
      </c>
      <c r="AH6" s="493" t="s">
        <v>6</v>
      </c>
      <c r="AI6" s="493" t="s">
        <v>439</v>
      </c>
      <c r="AJ6" s="493" t="s">
        <v>440</v>
      </c>
      <c r="AK6" s="495" t="s">
        <v>420</v>
      </c>
      <c r="AL6" s="494" t="s">
        <v>400</v>
      </c>
      <c r="AM6" s="494" t="s">
        <v>401</v>
      </c>
      <c r="AN6" s="493" t="s">
        <v>10</v>
      </c>
      <c r="AO6" s="493" t="s">
        <v>7</v>
      </c>
      <c r="AP6" s="497" t="s">
        <v>153</v>
      </c>
      <c r="AQ6" s="498" t="s">
        <v>402</v>
      </c>
      <c r="AR6" s="493" t="s">
        <v>403</v>
      </c>
      <c r="AS6" s="494" t="s">
        <v>404</v>
      </c>
      <c r="AT6" s="496" t="s">
        <v>405</v>
      </c>
      <c r="AU6" s="496" t="s">
        <v>406</v>
      </c>
      <c r="AV6" s="493" t="s">
        <v>407</v>
      </c>
      <c r="AW6" s="499" t="s">
        <v>408</v>
      </c>
      <c r="AX6" s="499" t="s">
        <v>409</v>
      </c>
      <c r="AY6" s="493" t="s">
        <v>410</v>
      </c>
      <c r="AZ6" s="497" t="s">
        <v>411</v>
      </c>
      <c r="BA6" s="497" t="s">
        <v>154</v>
      </c>
      <c r="BB6" s="499" t="s">
        <v>412</v>
      </c>
      <c r="BC6" s="494" t="s">
        <v>413</v>
      </c>
      <c r="BD6" s="497" t="s">
        <v>414</v>
      </c>
      <c r="BE6" s="500"/>
      <c r="BF6" s="501" t="s">
        <v>415</v>
      </c>
      <c r="BH6" s="502" t="s">
        <v>189</v>
      </c>
      <c r="BJ6" s="570"/>
      <c r="BL6" s="503" t="s">
        <v>190</v>
      </c>
      <c r="BN6" s="504" t="s">
        <v>416</v>
      </c>
      <c r="BP6" s="504" t="s">
        <v>417</v>
      </c>
    </row>
    <row r="7" spans="1:72">
      <c r="A7" s="505" t="s">
        <v>31</v>
      </c>
      <c r="B7" s="506" t="s">
        <v>0</v>
      </c>
      <c r="C7" s="507">
        <v>6925747</v>
      </c>
      <c r="D7" s="508">
        <v>4804</v>
      </c>
      <c r="E7" s="508">
        <v>0</v>
      </c>
      <c r="F7" s="508">
        <v>0</v>
      </c>
      <c r="G7" s="508">
        <v>39463530</v>
      </c>
      <c r="H7" s="508">
        <v>16739</v>
      </c>
      <c r="I7" s="508">
        <v>8964</v>
      </c>
      <c r="J7" s="508">
        <v>1304</v>
      </c>
      <c r="K7" s="508">
        <v>0</v>
      </c>
      <c r="L7" s="508">
        <v>3453</v>
      </c>
      <c r="M7" s="508">
        <v>2757</v>
      </c>
      <c r="N7" s="508">
        <v>0</v>
      </c>
      <c r="O7" s="508">
        <v>1</v>
      </c>
      <c r="P7" s="508">
        <v>0</v>
      </c>
      <c r="Q7" s="508">
        <v>0</v>
      </c>
      <c r="R7" s="508">
        <v>0</v>
      </c>
      <c r="S7" s="508">
        <v>0</v>
      </c>
      <c r="T7" s="508">
        <v>0</v>
      </c>
      <c r="U7" s="508">
        <v>0</v>
      </c>
      <c r="V7" s="508">
        <v>0</v>
      </c>
      <c r="W7" s="508">
        <v>0</v>
      </c>
      <c r="X7" s="508">
        <v>16927</v>
      </c>
      <c r="Y7" s="508">
        <v>81525</v>
      </c>
      <c r="Z7" s="508">
        <v>0</v>
      </c>
      <c r="AA7" s="508">
        <v>0</v>
      </c>
      <c r="AB7" s="508">
        <v>0</v>
      </c>
      <c r="AC7" s="508">
        <v>11009</v>
      </c>
      <c r="AD7" s="508">
        <v>0</v>
      </c>
      <c r="AE7" s="508">
        <v>235</v>
      </c>
      <c r="AF7" s="508">
        <v>3419</v>
      </c>
      <c r="AG7" s="508">
        <v>0</v>
      </c>
      <c r="AH7" s="508">
        <v>1527</v>
      </c>
      <c r="AI7" s="508">
        <v>106752</v>
      </c>
      <c r="AJ7" s="508">
        <v>295998</v>
      </c>
      <c r="AK7" s="508">
        <v>9117</v>
      </c>
      <c r="AL7" s="508">
        <v>475</v>
      </c>
      <c r="AM7" s="508">
        <v>966276</v>
      </c>
      <c r="AN7" s="508">
        <v>0</v>
      </c>
      <c r="AO7" s="508">
        <v>0</v>
      </c>
      <c r="AP7" s="509">
        <v>47920559</v>
      </c>
      <c r="AQ7" s="510">
        <v>43683</v>
      </c>
      <c r="AR7" s="511">
        <v>3359931</v>
      </c>
      <c r="AS7" s="511">
        <v>0</v>
      </c>
      <c r="AT7" s="511">
        <v>0</v>
      </c>
      <c r="AU7" s="511">
        <v>1159710</v>
      </c>
      <c r="AV7" s="511">
        <v>-89852</v>
      </c>
      <c r="AW7" s="512">
        <v>4473472</v>
      </c>
      <c r="AX7" s="512">
        <v>52394031</v>
      </c>
      <c r="AY7" s="511">
        <v>15310777</v>
      </c>
      <c r="AZ7" s="512">
        <v>19784249</v>
      </c>
      <c r="BA7" s="512">
        <v>67704808</v>
      </c>
      <c r="BB7" s="512">
        <v>-20890779</v>
      </c>
      <c r="BC7" s="511">
        <v>-1106530</v>
      </c>
      <c r="BD7" s="512">
        <v>46814029</v>
      </c>
      <c r="BF7" s="226">
        <f>-1*BB7/AX7</f>
        <v>0.39872440812962073</v>
      </c>
      <c r="BG7" s="227"/>
      <c r="BH7" s="228">
        <f>ROUND(1-BF7,15)</f>
        <v>0.60127559187037904</v>
      </c>
      <c r="BJ7" s="226">
        <f t="shared" ref="BJ7:BJ46" si="0">ROUND(AR7/$AR$46,15)</f>
        <v>1.028612771257E-2</v>
      </c>
      <c r="BL7" s="513">
        <f>BJ7/BJ$48</f>
        <v>1.0284820694855576E-2</v>
      </c>
      <c r="BN7" s="513">
        <f t="array" ref="BN7:BN46">TRANSPOSE(C56:AP56)</f>
        <v>0.39820864382341498</v>
      </c>
      <c r="BP7" s="513">
        <f t="array" ref="BP7:BP46">TRANSPOSE(C58:AP58)</f>
        <v>0.13081311587173999</v>
      </c>
    </row>
    <row r="8" spans="1:72">
      <c r="A8" s="516" t="s">
        <v>32</v>
      </c>
      <c r="B8" s="517" t="s">
        <v>398</v>
      </c>
      <c r="C8" s="510">
        <v>3314</v>
      </c>
      <c r="D8" s="511">
        <v>369225</v>
      </c>
      <c r="E8" s="511">
        <v>2867</v>
      </c>
      <c r="F8" s="511">
        <v>280</v>
      </c>
      <c r="G8" s="511">
        <v>20423</v>
      </c>
      <c r="H8" s="511">
        <v>1</v>
      </c>
      <c r="I8" s="511">
        <v>444599</v>
      </c>
      <c r="J8" s="511">
        <v>177</v>
      </c>
      <c r="K8" s="511">
        <v>0</v>
      </c>
      <c r="L8" s="511">
        <v>0</v>
      </c>
      <c r="M8" s="511">
        <v>15</v>
      </c>
      <c r="N8" s="511">
        <v>0</v>
      </c>
      <c r="O8" s="511">
        <v>0</v>
      </c>
      <c r="P8" s="511">
        <v>0</v>
      </c>
      <c r="Q8" s="511">
        <v>0</v>
      </c>
      <c r="R8" s="511">
        <v>0</v>
      </c>
      <c r="S8" s="511">
        <v>0</v>
      </c>
      <c r="T8" s="511">
        <v>0</v>
      </c>
      <c r="U8" s="511">
        <v>0</v>
      </c>
      <c r="V8" s="511">
        <v>0</v>
      </c>
      <c r="W8" s="511">
        <v>2</v>
      </c>
      <c r="X8" s="511">
        <v>795</v>
      </c>
      <c r="Y8" s="511">
        <v>5783</v>
      </c>
      <c r="Z8" s="511">
        <v>0</v>
      </c>
      <c r="AA8" s="511">
        <v>0</v>
      </c>
      <c r="AB8" s="511">
        <v>0</v>
      </c>
      <c r="AC8" s="511">
        <v>0</v>
      </c>
      <c r="AD8" s="511">
        <v>0</v>
      </c>
      <c r="AE8" s="511">
        <v>0</v>
      </c>
      <c r="AF8" s="511">
        <v>0</v>
      </c>
      <c r="AG8" s="511">
        <v>0</v>
      </c>
      <c r="AH8" s="511">
        <v>181</v>
      </c>
      <c r="AI8" s="511">
        <v>2892</v>
      </c>
      <c r="AJ8" s="511">
        <v>7692</v>
      </c>
      <c r="AK8" s="511">
        <v>0</v>
      </c>
      <c r="AL8" s="511">
        <v>0</v>
      </c>
      <c r="AM8" s="511">
        <v>61484</v>
      </c>
      <c r="AN8" s="511">
        <v>0</v>
      </c>
      <c r="AO8" s="511">
        <v>0</v>
      </c>
      <c r="AP8" s="512">
        <v>919730</v>
      </c>
      <c r="AQ8" s="510">
        <v>2696</v>
      </c>
      <c r="AR8" s="511">
        <v>183755</v>
      </c>
      <c r="AS8" s="511">
        <v>0</v>
      </c>
      <c r="AT8" s="511">
        <v>0</v>
      </c>
      <c r="AU8" s="511">
        <v>0</v>
      </c>
      <c r="AV8" s="511">
        <v>345116</v>
      </c>
      <c r="AW8" s="512">
        <v>531567</v>
      </c>
      <c r="AX8" s="512">
        <v>1451297</v>
      </c>
      <c r="AY8" s="511">
        <v>696622</v>
      </c>
      <c r="AZ8" s="512">
        <v>1228189</v>
      </c>
      <c r="BA8" s="512">
        <v>2147919</v>
      </c>
      <c r="BB8" s="512">
        <v>-97099</v>
      </c>
      <c r="BC8" s="511">
        <v>1131090</v>
      </c>
      <c r="BD8" s="512">
        <v>2050820</v>
      </c>
      <c r="BF8" s="229">
        <f t="shared" ref="BF8:BF44" si="1">-1*BB8/AX8</f>
        <v>6.6904982233133528E-2</v>
      </c>
      <c r="BG8" s="227"/>
      <c r="BH8" s="230">
        <f>ROUND(1-BF8,15)</f>
        <v>0.93309501776686599</v>
      </c>
      <c r="BJ8" s="229">
        <f t="shared" si="0"/>
        <v>5.6254946837400004E-4</v>
      </c>
      <c r="BL8" s="514">
        <f>BJ8/BJ$48</f>
        <v>5.6247798742986327E-4</v>
      </c>
      <c r="BN8" s="514">
        <v>0.50079187837060302</v>
      </c>
      <c r="BP8" s="514">
        <v>0.12648013965145599</v>
      </c>
    </row>
    <row r="9" spans="1:72">
      <c r="A9" s="516" t="s">
        <v>33</v>
      </c>
      <c r="B9" s="517" t="s">
        <v>399</v>
      </c>
      <c r="C9" s="510">
        <v>0</v>
      </c>
      <c r="D9" s="511">
        <v>0</v>
      </c>
      <c r="E9" s="511">
        <v>961980</v>
      </c>
      <c r="F9" s="511">
        <v>0</v>
      </c>
      <c r="G9" s="511">
        <v>2897213</v>
      </c>
      <c r="H9" s="511">
        <v>0</v>
      </c>
      <c r="I9" s="511">
        <v>0</v>
      </c>
      <c r="J9" s="511">
        <v>31</v>
      </c>
      <c r="K9" s="511">
        <v>0</v>
      </c>
      <c r="L9" s="511">
        <v>0</v>
      </c>
      <c r="M9" s="511">
        <v>0</v>
      </c>
      <c r="N9" s="511">
        <v>0</v>
      </c>
      <c r="O9" s="511">
        <v>0</v>
      </c>
      <c r="P9" s="511">
        <v>0</v>
      </c>
      <c r="Q9" s="511">
        <v>0</v>
      </c>
      <c r="R9" s="511">
        <v>0</v>
      </c>
      <c r="S9" s="511">
        <v>0</v>
      </c>
      <c r="T9" s="511">
        <v>0</v>
      </c>
      <c r="U9" s="511">
        <v>0</v>
      </c>
      <c r="V9" s="511">
        <v>0</v>
      </c>
      <c r="W9" s="511">
        <v>0</v>
      </c>
      <c r="X9" s="511">
        <v>4876</v>
      </c>
      <c r="Y9" s="511">
        <v>0</v>
      </c>
      <c r="Z9" s="511">
        <v>0</v>
      </c>
      <c r="AA9" s="511">
        <v>0</v>
      </c>
      <c r="AB9" s="511">
        <v>0</v>
      </c>
      <c r="AC9" s="511">
        <v>0</v>
      </c>
      <c r="AD9" s="511">
        <v>0</v>
      </c>
      <c r="AE9" s="511">
        <v>0</v>
      </c>
      <c r="AF9" s="511">
        <v>352</v>
      </c>
      <c r="AG9" s="511">
        <v>0</v>
      </c>
      <c r="AH9" s="511">
        <v>286</v>
      </c>
      <c r="AI9" s="511">
        <v>3131</v>
      </c>
      <c r="AJ9" s="511">
        <v>69616</v>
      </c>
      <c r="AK9" s="511">
        <v>0</v>
      </c>
      <c r="AL9" s="511">
        <v>0</v>
      </c>
      <c r="AM9" s="511">
        <v>219923</v>
      </c>
      <c r="AN9" s="511">
        <v>0</v>
      </c>
      <c r="AO9" s="511">
        <v>0</v>
      </c>
      <c r="AP9" s="512">
        <v>4157408</v>
      </c>
      <c r="AQ9" s="510">
        <v>12584</v>
      </c>
      <c r="AR9" s="511">
        <v>370145</v>
      </c>
      <c r="AS9" s="511">
        <v>0</v>
      </c>
      <c r="AT9" s="511">
        <v>0</v>
      </c>
      <c r="AU9" s="511">
        <v>0</v>
      </c>
      <c r="AV9" s="511">
        <v>83283</v>
      </c>
      <c r="AW9" s="512">
        <v>466012</v>
      </c>
      <c r="AX9" s="512">
        <v>4623420</v>
      </c>
      <c r="AY9" s="511">
        <v>7322850</v>
      </c>
      <c r="AZ9" s="512">
        <v>7788862</v>
      </c>
      <c r="BA9" s="512">
        <v>11946270</v>
      </c>
      <c r="BB9" s="512">
        <v>-1047687</v>
      </c>
      <c r="BC9" s="511">
        <v>6741175</v>
      </c>
      <c r="BD9" s="512">
        <v>10898583</v>
      </c>
      <c r="BF9" s="229">
        <f t="shared" si="1"/>
        <v>0.22660433185823481</v>
      </c>
      <c r="BG9" s="227"/>
      <c r="BH9" s="230">
        <f t="shared" ref="BH9:BH44" si="2">ROUND(1-BF9,15)</f>
        <v>0.77339566814176497</v>
      </c>
      <c r="BJ9" s="229">
        <f t="shared" si="0"/>
        <v>1.1331657531570001E-3</v>
      </c>
      <c r="BL9" s="514">
        <f t="shared" ref="BL9:BL17" si="3">BJ9/BJ$48</f>
        <v>1.1330217662501542E-3</v>
      </c>
      <c r="BN9" s="514">
        <v>0.49453713386409998</v>
      </c>
      <c r="BP9" s="514">
        <v>0.11380736376462899</v>
      </c>
    </row>
    <row r="10" spans="1:72">
      <c r="A10" s="518" t="s">
        <v>34</v>
      </c>
      <c r="B10" s="517" t="s">
        <v>1</v>
      </c>
      <c r="C10" s="510">
        <v>961</v>
      </c>
      <c r="D10" s="511">
        <v>2812</v>
      </c>
      <c r="E10" s="511">
        <v>0</v>
      </c>
      <c r="F10" s="511">
        <v>20300</v>
      </c>
      <c r="G10" s="511">
        <v>27362</v>
      </c>
      <c r="H10" s="511">
        <v>194</v>
      </c>
      <c r="I10" s="511">
        <v>80955</v>
      </c>
      <c r="J10" s="511">
        <v>59657</v>
      </c>
      <c r="K10" s="511">
        <v>45963</v>
      </c>
      <c r="L10" s="511">
        <v>62</v>
      </c>
      <c r="M10" s="511">
        <v>799122</v>
      </c>
      <c r="N10" s="511">
        <v>1</v>
      </c>
      <c r="O10" s="511">
        <v>702456</v>
      </c>
      <c r="P10" s="511">
        <v>1209</v>
      </c>
      <c r="Q10" s="511">
        <v>29</v>
      </c>
      <c r="R10" s="511">
        <v>400</v>
      </c>
      <c r="S10" s="511">
        <v>73</v>
      </c>
      <c r="T10" s="511">
        <v>4215</v>
      </c>
      <c r="U10" s="511">
        <v>201</v>
      </c>
      <c r="V10" s="511">
        <v>195</v>
      </c>
      <c r="W10" s="511">
        <v>1079</v>
      </c>
      <c r="X10" s="511">
        <v>1199</v>
      </c>
      <c r="Y10" s="511">
        <v>569416</v>
      </c>
      <c r="Z10" s="511">
        <v>2155232</v>
      </c>
      <c r="AA10" s="511">
        <v>0</v>
      </c>
      <c r="AB10" s="511">
        <v>8</v>
      </c>
      <c r="AC10" s="511">
        <v>241</v>
      </c>
      <c r="AD10" s="511">
        <v>29</v>
      </c>
      <c r="AE10" s="511">
        <v>36</v>
      </c>
      <c r="AF10" s="511">
        <v>227</v>
      </c>
      <c r="AG10" s="511">
        <v>5</v>
      </c>
      <c r="AH10" s="511">
        <v>511</v>
      </c>
      <c r="AI10" s="511">
        <v>305</v>
      </c>
      <c r="AJ10" s="511">
        <v>1186</v>
      </c>
      <c r="AK10" s="511">
        <v>536</v>
      </c>
      <c r="AL10" s="511">
        <v>368</v>
      </c>
      <c r="AM10" s="511">
        <v>1055</v>
      </c>
      <c r="AN10" s="511">
        <v>0</v>
      </c>
      <c r="AO10" s="511">
        <v>606</v>
      </c>
      <c r="AP10" s="512">
        <v>4478206</v>
      </c>
      <c r="AQ10" s="510">
        <v>-4652</v>
      </c>
      <c r="AR10" s="511">
        <v>37</v>
      </c>
      <c r="AS10" s="511">
        <v>0</v>
      </c>
      <c r="AT10" s="511">
        <v>0</v>
      </c>
      <c r="AU10" s="511">
        <v>0</v>
      </c>
      <c r="AV10" s="511">
        <v>-304231</v>
      </c>
      <c r="AW10" s="512">
        <v>-308846</v>
      </c>
      <c r="AX10" s="512">
        <v>4169360</v>
      </c>
      <c r="AY10" s="511">
        <v>3301644</v>
      </c>
      <c r="AZ10" s="512">
        <v>2992798</v>
      </c>
      <c r="BA10" s="512">
        <v>7471004</v>
      </c>
      <c r="BB10" s="512">
        <v>-2951707</v>
      </c>
      <c r="BC10" s="511">
        <v>41091</v>
      </c>
      <c r="BD10" s="512">
        <v>4519297</v>
      </c>
      <c r="BF10" s="229">
        <f t="shared" si="1"/>
        <v>0.70795205978855269</v>
      </c>
      <c r="BG10" s="227"/>
      <c r="BH10" s="230">
        <f t="shared" si="2"/>
        <v>0.29204794021144698</v>
      </c>
      <c r="BJ10" s="229">
        <f t="shared" si="0"/>
        <v>1.1327218500000001E-7</v>
      </c>
      <c r="BL10" s="514">
        <f t="shared" si="3"/>
        <v>1.132577919498179E-7</v>
      </c>
      <c r="BN10" s="514">
        <v>0.57675895166880997</v>
      </c>
      <c r="BP10" s="514">
        <v>9.0940250220333002E-2</v>
      </c>
    </row>
    <row r="11" spans="1:72">
      <c r="A11" s="518" t="s">
        <v>201</v>
      </c>
      <c r="B11" s="517" t="s">
        <v>246</v>
      </c>
      <c r="C11" s="510">
        <v>10201364</v>
      </c>
      <c r="D11" s="511">
        <v>56024</v>
      </c>
      <c r="E11" s="511">
        <v>1586895</v>
      </c>
      <c r="F11" s="511">
        <v>0</v>
      </c>
      <c r="G11" s="511">
        <v>18150685</v>
      </c>
      <c r="H11" s="511">
        <v>2121</v>
      </c>
      <c r="I11" s="511">
        <v>16550</v>
      </c>
      <c r="J11" s="511">
        <v>18085</v>
      </c>
      <c r="K11" s="511">
        <v>0</v>
      </c>
      <c r="L11" s="511">
        <v>28</v>
      </c>
      <c r="M11" s="511">
        <v>9871</v>
      </c>
      <c r="N11" s="511">
        <v>0</v>
      </c>
      <c r="O11" s="511">
        <v>0</v>
      </c>
      <c r="P11" s="511">
        <v>0</v>
      </c>
      <c r="Q11" s="511">
        <v>0</v>
      </c>
      <c r="R11" s="511">
        <v>0</v>
      </c>
      <c r="S11" s="511">
        <v>0</v>
      </c>
      <c r="T11" s="511">
        <v>0</v>
      </c>
      <c r="U11" s="511">
        <v>0</v>
      </c>
      <c r="V11" s="511">
        <v>0</v>
      </c>
      <c r="W11" s="511">
        <v>0</v>
      </c>
      <c r="X11" s="511">
        <v>9366</v>
      </c>
      <c r="Y11" s="511">
        <v>6319</v>
      </c>
      <c r="Z11" s="511">
        <v>0</v>
      </c>
      <c r="AA11" s="511">
        <v>0</v>
      </c>
      <c r="AB11" s="511">
        <v>0</v>
      </c>
      <c r="AC11" s="511">
        <v>11692</v>
      </c>
      <c r="AD11" s="511">
        <v>0</v>
      </c>
      <c r="AE11" s="511">
        <v>0</v>
      </c>
      <c r="AF11" s="511">
        <v>15004</v>
      </c>
      <c r="AG11" s="511">
        <v>1</v>
      </c>
      <c r="AH11" s="511">
        <v>15364</v>
      </c>
      <c r="AI11" s="511">
        <v>274165</v>
      </c>
      <c r="AJ11" s="511">
        <v>1107033</v>
      </c>
      <c r="AK11" s="511">
        <v>6172</v>
      </c>
      <c r="AL11" s="511">
        <v>373</v>
      </c>
      <c r="AM11" s="511">
        <v>7386572</v>
      </c>
      <c r="AN11" s="511">
        <v>0</v>
      </c>
      <c r="AO11" s="511">
        <v>8382</v>
      </c>
      <c r="AP11" s="512">
        <v>38882066</v>
      </c>
      <c r="AQ11" s="510">
        <v>756859</v>
      </c>
      <c r="AR11" s="511">
        <v>31174101</v>
      </c>
      <c r="AS11" s="511">
        <v>0</v>
      </c>
      <c r="AT11" s="511">
        <v>0</v>
      </c>
      <c r="AU11" s="511">
        <v>0</v>
      </c>
      <c r="AV11" s="511">
        <v>-550699</v>
      </c>
      <c r="AW11" s="512">
        <v>31380261</v>
      </c>
      <c r="AX11" s="512">
        <v>70262327</v>
      </c>
      <c r="AY11" s="511">
        <v>86611281</v>
      </c>
      <c r="AZ11" s="512">
        <v>117991542</v>
      </c>
      <c r="BA11" s="512">
        <v>156873608</v>
      </c>
      <c r="BB11" s="512">
        <v>-38871903</v>
      </c>
      <c r="BC11" s="511">
        <v>79119639</v>
      </c>
      <c r="BD11" s="512">
        <v>118001705</v>
      </c>
      <c r="BF11" s="229">
        <f t="shared" si="1"/>
        <v>0.55323961872199312</v>
      </c>
      <c r="BG11" s="227"/>
      <c r="BH11" s="230">
        <f t="shared" si="2"/>
        <v>0.44676038127800699</v>
      </c>
      <c r="BJ11" s="229">
        <f t="shared" si="0"/>
        <v>9.5436717066676002E-2</v>
      </c>
      <c r="BL11" s="514">
        <f t="shared" si="3"/>
        <v>9.5424590299120871E-2</v>
      </c>
      <c r="BN11" s="514">
        <v>0.29423733326565099</v>
      </c>
      <c r="BP11" s="514">
        <v>8.2666864855893002E-2</v>
      </c>
    </row>
    <row r="12" spans="1:72">
      <c r="A12" s="518" t="s">
        <v>202</v>
      </c>
      <c r="B12" s="517" t="s">
        <v>15</v>
      </c>
      <c r="C12" s="510">
        <v>111733</v>
      </c>
      <c r="D12" s="511">
        <v>4556</v>
      </c>
      <c r="E12" s="511">
        <v>97976</v>
      </c>
      <c r="F12" s="511">
        <v>10223</v>
      </c>
      <c r="G12" s="511">
        <v>97371</v>
      </c>
      <c r="H12" s="511">
        <v>570593</v>
      </c>
      <c r="I12" s="511">
        <v>27271</v>
      </c>
      <c r="J12" s="511">
        <v>4188</v>
      </c>
      <c r="K12" s="511">
        <v>130</v>
      </c>
      <c r="L12" s="511">
        <v>2494</v>
      </c>
      <c r="M12" s="511">
        <v>58373</v>
      </c>
      <c r="N12" s="511">
        <v>153</v>
      </c>
      <c r="O12" s="511">
        <v>446</v>
      </c>
      <c r="P12" s="511">
        <v>5625</v>
      </c>
      <c r="Q12" s="511">
        <v>612</v>
      </c>
      <c r="R12" s="511">
        <v>21637</v>
      </c>
      <c r="S12" s="511">
        <v>609</v>
      </c>
      <c r="T12" s="511">
        <v>87420</v>
      </c>
      <c r="U12" s="511">
        <v>11672</v>
      </c>
      <c r="V12" s="511">
        <v>4276</v>
      </c>
      <c r="W12" s="511">
        <v>4114</v>
      </c>
      <c r="X12" s="511">
        <v>15462</v>
      </c>
      <c r="Y12" s="511">
        <v>188291</v>
      </c>
      <c r="Z12" s="511">
        <v>4583</v>
      </c>
      <c r="AA12" s="511">
        <v>4674</v>
      </c>
      <c r="AB12" s="511">
        <v>7832</v>
      </c>
      <c r="AC12" s="511">
        <v>352560</v>
      </c>
      <c r="AD12" s="511">
        <v>39596</v>
      </c>
      <c r="AE12" s="511">
        <v>1197</v>
      </c>
      <c r="AF12" s="511">
        <v>134158</v>
      </c>
      <c r="AG12" s="511">
        <v>19905</v>
      </c>
      <c r="AH12" s="511">
        <v>167166</v>
      </c>
      <c r="AI12" s="511">
        <v>17150</v>
      </c>
      <c r="AJ12" s="511">
        <v>361521</v>
      </c>
      <c r="AK12" s="511">
        <v>186020</v>
      </c>
      <c r="AL12" s="511">
        <v>83392</v>
      </c>
      <c r="AM12" s="511">
        <v>265087</v>
      </c>
      <c r="AN12" s="511">
        <v>29683</v>
      </c>
      <c r="AO12" s="511">
        <v>1400</v>
      </c>
      <c r="AP12" s="512">
        <v>3001149</v>
      </c>
      <c r="AQ12" s="510">
        <v>95963</v>
      </c>
      <c r="AR12" s="511">
        <v>4826167</v>
      </c>
      <c r="AS12" s="511">
        <v>0</v>
      </c>
      <c r="AT12" s="511">
        <v>1243</v>
      </c>
      <c r="AU12" s="511">
        <v>295448</v>
      </c>
      <c r="AV12" s="511">
        <v>194319</v>
      </c>
      <c r="AW12" s="512">
        <v>5413140</v>
      </c>
      <c r="AX12" s="512">
        <v>8414289</v>
      </c>
      <c r="AY12" s="511">
        <v>1725726</v>
      </c>
      <c r="AZ12" s="512">
        <v>7138866</v>
      </c>
      <c r="BA12" s="512">
        <v>10140015</v>
      </c>
      <c r="BB12" s="512">
        <v>-7914045</v>
      </c>
      <c r="BC12" s="511">
        <v>-775179</v>
      </c>
      <c r="BD12" s="512">
        <v>2225970</v>
      </c>
      <c r="BF12" s="229">
        <f t="shared" si="1"/>
        <v>0.9405482744887893</v>
      </c>
      <c r="BG12" s="227"/>
      <c r="BH12" s="230">
        <f t="shared" si="2"/>
        <v>5.9451725511211001E-2</v>
      </c>
      <c r="BJ12" s="229">
        <f t="shared" si="0"/>
        <v>1.4774877854394E-2</v>
      </c>
      <c r="BL12" s="514">
        <f t="shared" si="3"/>
        <v>1.4773000468887638E-2</v>
      </c>
      <c r="BN12" s="514">
        <v>0.40210739587685401</v>
      </c>
      <c r="BP12" s="514">
        <v>0.23800590304451499</v>
      </c>
    </row>
    <row r="13" spans="1:72">
      <c r="A13" s="518" t="s">
        <v>203</v>
      </c>
      <c r="B13" s="517" t="s">
        <v>16</v>
      </c>
      <c r="C13" s="510">
        <v>630252</v>
      </c>
      <c r="D13" s="511">
        <v>28318</v>
      </c>
      <c r="E13" s="511">
        <v>39813</v>
      </c>
      <c r="F13" s="511">
        <v>4603</v>
      </c>
      <c r="G13" s="511">
        <v>1074091</v>
      </c>
      <c r="H13" s="511">
        <v>14615</v>
      </c>
      <c r="I13" s="511">
        <v>2701202</v>
      </c>
      <c r="J13" s="511">
        <v>23083</v>
      </c>
      <c r="K13" s="511">
        <v>78</v>
      </c>
      <c r="L13" s="511">
        <v>9845</v>
      </c>
      <c r="M13" s="511">
        <v>701873</v>
      </c>
      <c r="N13" s="511">
        <v>131</v>
      </c>
      <c r="O13" s="511">
        <v>141</v>
      </c>
      <c r="P13" s="511">
        <v>13604</v>
      </c>
      <c r="Q13" s="511">
        <v>616</v>
      </c>
      <c r="R13" s="511">
        <v>24675</v>
      </c>
      <c r="S13" s="511">
        <v>3950</v>
      </c>
      <c r="T13" s="511">
        <v>161414</v>
      </c>
      <c r="U13" s="511">
        <v>54216</v>
      </c>
      <c r="V13" s="511">
        <v>10650</v>
      </c>
      <c r="W13" s="511">
        <v>6892</v>
      </c>
      <c r="X13" s="511">
        <v>317754</v>
      </c>
      <c r="Y13" s="511">
        <v>2599764</v>
      </c>
      <c r="Z13" s="511">
        <v>45582</v>
      </c>
      <c r="AA13" s="511">
        <v>16188</v>
      </c>
      <c r="AB13" s="511">
        <v>14194</v>
      </c>
      <c r="AC13" s="511">
        <v>657597</v>
      </c>
      <c r="AD13" s="511">
        <v>127982</v>
      </c>
      <c r="AE13" s="511">
        <v>35721</v>
      </c>
      <c r="AF13" s="511">
        <v>114097</v>
      </c>
      <c r="AG13" s="511">
        <v>413936</v>
      </c>
      <c r="AH13" s="511">
        <v>62539</v>
      </c>
      <c r="AI13" s="511">
        <v>206566</v>
      </c>
      <c r="AJ13" s="511">
        <v>642707</v>
      </c>
      <c r="AK13" s="511">
        <v>102856</v>
      </c>
      <c r="AL13" s="511">
        <v>203077</v>
      </c>
      <c r="AM13" s="511">
        <v>351700</v>
      </c>
      <c r="AN13" s="511">
        <v>657384</v>
      </c>
      <c r="AO13" s="511">
        <v>3330</v>
      </c>
      <c r="AP13" s="512">
        <v>12077036</v>
      </c>
      <c r="AQ13" s="510">
        <v>62492</v>
      </c>
      <c r="AR13" s="511">
        <v>371897</v>
      </c>
      <c r="AS13" s="511">
        <v>232</v>
      </c>
      <c r="AT13" s="511">
        <v>21171</v>
      </c>
      <c r="AU13" s="511">
        <v>356146</v>
      </c>
      <c r="AV13" s="511">
        <v>-55937</v>
      </c>
      <c r="AW13" s="512">
        <v>756001</v>
      </c>
      <c r="AX13" s="512">
        <v>12833037</v>
      </c>
      <c r="AY13" s="511">
        <v>4816428</v>
      </c>
      <c r="AZ13" s="512">
        <v>5572429</v>
      </c>
      <c r="BA13" s="512">
        <v>17649465</v>
      </c>
      <c r="BB13" s="512">
        <v>-9404182</v>
      </c>
      <c r="BC13" s="511">
        <v>-3831753</v>
      </c>
      <c r="BD13" s="512">
        <v>8245283</v>
      </c>
      <c r="BF13" s="229">
        <f t="shared" si="1"/>
        <v>0.7328103238539716</v>
      </c>
      <c r="BG13" s="227"/>
      <c r="BH13" s="230">
        <f t="shared" si="2"/>
        <v>0.26718967614602801</v>
      </c>
      <c r="BJ13" s="229">
        <f t="shared" si="0"/>
        <v>1.1385293441799999E-3</v>
      </c>
      <c r="BL13" s="514">
        <f t="shared" si="3"/>
        <v>1.1383846757427787E-3</v>
      </c>
      <c r="BN13" s="514">
        <v>0.31931469180621203</v>
      </c>
      <c r="BP13" s="514">
        <v>9.7852190155267998E-2</v>
      </c>
    </row>
    <row r="14" spans="1:72">
      <c r="A14" s="518" t="s">
        <v>204</v>
      </c>
      <c r="B14" s="517" t="s">
        <v>17</v>
      </c>
      <c r="C14" s="510">
        <v>2028966</v>
      </c>
      <c r="D14" s="511">
        <v>5153</v>
      </c>
      <c r="E14" s="511">
        <v>183169</v>
      </c>
      <c r="F14" s="511">
        <v>76684</v>
      </c>
      <c r="G14" s="511">
        <v>711646</v>
      </c>
      <c r="H14" s="511">
        <v>194180</v>
      </c>
      <c r="I14" s="511">
        <v>280150</v>
      </c>
      <c r="J14" s="511">
        <v>946453</v>
      </c>
      <c r="K14" s="511">
        <v>21520</v>
      </c>
      <c r="L14" s="511">
        <v>288565</v>
      </c>
      <c r="M14" s="511">
        <v>268914</v>
      </c>
      <c r="N14" s="511">
        <v>101</v>
      </c>
      <c r="O14" s="511">
        <v>3358</v>
      </c>
      <c r="P14" s="511">
        <v>44514</v>
      </c>
      <c r="Q14" s="511">
        <v>2226</v>
      </c>
      <c r="R14" s="511">
        <v>34158</v>
      </c>
      <c r="S14" s="511">
        <v>6076</v>
      </c>
      <c r="T14" s="511">
        <v>306695</v>
      </c>
      <c r="U14" s="511">
        <v>71560</v>
      </c>
      <c r="V14" s="511">
        <v>23399</v>
      </c>
      <c r="W14" s="511">
        <v>48521</v>
      </c>
      <c r="X14" s="511">
        <v>113290</v>
      </c>
      <c r="Y14" s="511">
        <v>336943</v>
      </c>
      <c r="Z14" s="511">
        <v>7513</v>
      </c>
      <c r="AA14" s="511">
        <v>41804</v>
      </c>
      <c r="AB14" s="511">
        <v>57989</v>
      </c>
      <c r="AC14" s="511">
        <v>764</v>
      </c>
      <c r="AD14" s="511">
        <v>571</v>
      </c>
      <c r="AE14" s="511">
        <v>3431</v>
      </c>
      <c r="AF14" s="511">
        <v>18538</v>
      </c>
      <c r="AG14" s="511">
        <v>37711</v>
      </c>
      <c r="AH14" s="511">
        <v>44535</v>
      </c>
      <c r="AI14" s="511">
        <v>64398</v>
      </c>
      <c r="AJ14" s="511">
        <v>13483007</v>
      </c>
      <c r="AK14" s="511">
        <v>14874</v>
      </c>
      <c r="AL14" s="511">
        <v>183416</v>
      </c>
      <c r="AM14" s="511">
        <v>319763</v>
      </c>
      <c r="AN14" s="511">
        <v>14212</v>
      </c>
      <c r="AO14" s="511">
        <v>20065</v>
      </c>
      <c r="AP14" s="512">
        <v>20308832</v>
      </c>
      <c r="AQ14" s="510">
        <v>150203</v>
      </c>
      <c r="AR14" s="511">
        <v>2869106</v>
      </c>
      <c r="AS14" s="511">
        <v>0</v>
      </c>
      <c r="AT14" s="511">
        <v>0</v>
      </c>
      <c r="AU14" s="511">
        <v>0</v>
      </c>
      <c r="AV14" s="511">
        <v>13554</v>
      </c>
      <c r="AW14" s="512">
        <v>3032863</v>
      </c>
      <c r="AX14" s="512">
        <v>23341695</v>
      </c>
      <c r="AY14" s="511">
        <v>1508777</v>
      </c>
      <c r="AZ14" s="512">
        <v>4541640</v>
      </c>
      <c r="BA14" s="512">
        <v>24850472</v>
      </c>
      <c r="BB14" s="512">
        <v>-22100074</v>
      </c>
      <c r="BC14" s="511">
        <v>-17558434</v>
      </c>
      <c r="BD14" s="512">
        <v>2750398</v>
      </c>
      <c r="BF14" s="229">
        <f t="shared" si="1"/>
        <v>0.94680673361553225</v>
      </c>
      <c r="BG14" s="227"/>
      <c r="BH14" s="230">
        <f t="shared" si="2"/>
        <v>5.3193266384468002E-2</v>
      </c>
      <c r="BJ14" s="229">
        <f t="shared" si="0"/>
        <v>8.7835109521299994E-3</v>
      </c>
      <c r="BL14" s="514">
        <f t="shared" si="3"/>
        <v>8.7823948660060384E-3</v>
      </c>
      <c r="BN14" s="514">
        <v>0.35527985404294199</v>
      </c>
      <c r="BP14" s="514">
        <v>7.9702646671499996E-2</v>
      </c>
    </row>
    <row r="15" spans="1:72">
      <c r="A15" s="518" t="s">
        <v>205</v>
      </c>
      <c r="B15" s="517" t="s">
        <v>18</v>
      </c>
      <c r="C15" s="510">
        <v>170181</v>
      </c>
      <c r="D15" s="511">
        <v>24573</v>
      </c>
      <c r="E15" s="511">
        <v>248070</v>
      </c>
      <c r="F15" s="511">
        <v>64222</v>
      </c>
      <c r="G15" s="511">
        <v>432495</v>
      </c>
      <c r="H15" s="511">
        <v>5532</v>
      </c>
      <c r="I15" s="511">
        <v>42939</v>
      </c>
      <c r="J15" s="511">
        <v>51382</v>
      </c>
      <c r="K15" s="511">
        <v>187844</v>
      </c>
      <c r="L15" s="511">
        <v>1659</v>
      </c>
      <c r="M15" s="511">
        <v>488092</v>
      </c>
      <c r="N15" s="511">
        <v>393</v>
      </c>
      <c r="O15" s="511">
        <v>3348</v>
      </c>
      <c r="P15" s="511">
        <v>13928</v>
      </c>
      <c r="Q15" s="511">
        <v>438</v>
      </c>
      <c r="R15" s="511">
        <v>10143</v>
      </c>
      <c r="S15" s="511">
        <v>733</v>
      </c>
      <c r="T15" s="511">
        <v>28835</v>
      </c>
      <c r="U15" s="511">
        <v>14780</v>
      </c>
      <c r="V15" s="511">
        <v>1138</v>
      </c>
      <c r="W15" s="511">
        <v>15665</v>
      </c>
      <c r="X15" s="511">
        <v>9263</v>
      </c>
      <c r="Y15" s="511">
        <v>1210499</v>
      </c>
      <c r="Z15" s="511">
        <v>615398</v>
      </c>
      <c r="AA15" s="511">
        <v>67220</v>
      </c>
      <c r="AB15" s="511">
        <v>46009</v>
      </c>
      <c r="AC15" s="511">
        <v>135745</v>
      </c>
      <c r="AD15" s="511">
        <v>13676</v>
      </c>
      <c r="AE15" s="511">
        <v>22422</v>
      </c>
      <c r="AF15" s="511">
        <v>7672802</v>
      </c>
      <c r="AG15" s="511">
        <v>23528</v>
      </c>
      <c r="AH15" s="511">
        <v>510035</v>
      </c>
      <c r="AI15" s="511">
        <v>128417</v>
      </c>
      <c r="AJ15" s="511">
        <v>270006</v>
      </c>
      <c r="AK15" s="511">
        <v>20501</v>
      </c>
      <c r="AL15" s="511">
        <v>93142</v>
      </c>
      <c r="AM15" s="511">
        <v>316986</v>
      </c>
      <c r="AN15" s="511">
        <v>0</v>
      </c>
      <c r="AO15" s="511">
        <v>53168</v>
      </c>
      <c r="AP15" s="512">
        <v>13015207</v>
      </c>
      <c r="AQ15" s="510">
        <v>13782</v>
      </c>
      <c r="AR15" s="511">
        <v>6743270</v>
      </c>
      <c r="AS15" s="511">
        <v>0</v>
      </c>
      <c r="AT15" s="511">
        <v>0</v>
      </c>
      <c r="AU15" s="511">
        <v>0</v>
      </c>
      <c r="AV15" s="511">
        <v>-11498</v>
      </c>
      <c r="AW15" s="512">
        <v>6745554</v>
      </c>
      <c r="AX15" s="512">
        <v>19760761</v>
      </c>
      <c r="AY15" s="511">
        <v>124259</v>
      </c>
      <c r="AZ15" s="512">
        <v>6869813</v>
      </c>
      <c r="BA15" s="512">
        <v>19885020</v>
      </c>
      <c r="BB15" s="512">
        <v>-19303794</v>
      </c>
      <c r="BC15" s="511">
        <v>-12433981</v>
      </c>
      <c r="BD15" s="512">
        <v>581226</v>
      </c>
      <c r="BF15" s="229">
        <f t="shared" si="1"/>
        <v>0.97687503026831812</v>
      </c>
      <c r="BG15" s="227"/>
      <c r="BH15" s="230">
        <f t="shared" si="2"/>
        <v>2.3124969731681998E-2</v>
      </c>
      <c r="BJ15" s="229">
        <f t="shared" si="0"/>
        <v>2.0643916919824E-2</v>
      </c>
      <c r="BL15" s="514">
        <f t="shared" si="3"/>
        <v>2.0641293778651412E-2</v>
      </c>
      <c r="BN15" s="514">
        <v>0.36746979660235402</v>
      </c>
      <c r="BP15" s="514">
        <v>5.7081066573071E-2</v>
      </c>
    </row>
    <row r="16" spans="1:72">
      <c r="A16" s="518" t="s">
        <v>206</v>
      </c>
      <c r="B16" s="517" t="s">
        <v>418</v>
      </c>
      <c r="C16" s="510">
        <v>250654</v>
      </c>
      <c r="D16" s="511">
        <v>30351</v>
      </c>
      <c r="E16" s="511">
        <v>95347</v>
      </c>
      <c r="F16" s="511">
        <v>16671</v>
      </c>
      <c r="G16" s="511">
        <v>879993</v>
      </c>
      <c r="H16" s="511">
        <v>24370</v>
      </c>
      <c r="I16" s="511">
        <v>55700</v>
      </c>
      <c r="J16" s="511">
        <v>28952</v>
      </c>
      <c r="K16" s="511">
        <v>437</v>
      </c>
      <c r="L16" s="511">
        <v>350480</v>
      </c>
      <c r="M16" s="511">
        <v>38503</v>
      </c>
      <c r="N16" s="511">
        <v>49</v>
      </c>
      <c r="O16" s="511">
        <v>1931</v>
      </c>
      <c r="P16" s="511">
        <v>15284</v>
      </c>
      <c r="Q16" s="511">
        <v>5857</v>
      </c>
      <c r="R16" s="511">
        <v>163559</v>
      </c>
      <c r="S16" s="511">
        <v>23251</v>
      </c>
      <c r="T16" s="511">
        <v>433492</v>
      </c>
      <c r="U16" s="511">
        <v>268597</v>
      </c>
      <c r="V16" s="511">
        <v>113277</v>
      </c>
      <c r="W16" s="511">
        <v>176778</v>
      </c>
      <c r="X16" s="511">
        <v>195860</v>
      </c>
      <c r="Y16" s="511">
        <v>941154</v>
      </c>
      <c r="Z16" s="511">
        <v>0</v>
      </c>
      <c r="AA16" s="511">
        <v>187143</v>
      </c>
      <c r="AB16" s="511">
        <v>57038</v>
      </c>
      <c r="AC16" s="511">
        <v>457855</v>
      </c>
      <c r="AD16" s="511">
        <v>82580</v>
      </c>
      <c r="AE16" s="511">
        <v>51160</v>
      </c>
      <c r="AF16" s="511">
        <v>185032</v>
      </c>
      <c r="AG16" s="511">
        <v>43025</v>
      </c>
      <c r="AH16" s="511">
        <v>92396</v>
      </c>
      <c r="AI16" s="511">
        <v>49636</v>
      </c>
      <c r="AJ16" s="511">
        <v>262509</v>
      </c>
      <c r="AK16" s="511">
        <v>53624</v>
      </c>
      <c r="AL16" s="511">
        <v>606763</v>
      </c>
      <c r="AM16" s="511">
        <v>188426</v>
      </c>
      <c r="AN16" s="511">
        <v>71972</v>
      </c>
      <c r="AO16" s="511">
        <v>10788</v>
      </c>
      <c r="AP16" s="512">
        <v>6510494</v>
      </c>
      <c r="AQ16" s="510">
        <v>22006</v>
      </c>
      <c r="AR16" s="511">
        <v>1006265</v>
      </c>
      <c r="AS16" s="511">
        <v>57</v>
      </c>
      <c r="AT16" s="511">
        <v>0</v>
      </c>
      <c r="AU16" s="511">
        <v>0</v>
      </c>
      <c r="AV16" s="511">
        <v>8679</v>
      </c>
      <c r="AW16" s="512">
        <v>1037007</v>
      </c>
      <c r="AX16" s="512">
        <v>7547501</v>
      </c>
      <c r="AY16" s="511">
        <v>452723</v>
      </c>
      <c r="AZ16" s="512">
        <v>1489730</v>
      </c>
      <c r="BA16" s="512">
        <v>8000224</v>
      </c>
      <c r="BB16" s="512">
        <v>-6611200</v>
      </c>
      <c r="BC16" s="511">
        <v>-5121470</v>
      </c>
      <c r="BD16" s="512">
        <v>1389024</v>
      </c>
      <c r="BF16" s="229">
        <f t="shared" si="1"/>
        <v>0.87594556131890544</v>
      </c>
      <c r="BG16" s="227"/>
      <c r="BH16" s="230">
        <f t="shared" si="2"/>
        <v>0.124054438681095</v>
      </c>
      <c r="BJ16" s="229">
        <f t="shared" si="0"/>
        <v>3.0805901379189998E-3</v>
      </c>
      <c r="BL16" s="514">
        <f t="shared" si="3"/>
        <v>3.0801986994696967E-3</v>
      </c>
      <c r="BN16" s="514">
        <v>0.36059780104591399</v>
      </c>
      <c r="BP16" s="514">
        <v>0.18297524016863601</v>
      </c>
    </row>
    <row r="17" spans="1:68">
      <c r="A17" s="518" t="s">
        <v>207</v>
      </c>
      <c r="B17" s="517" t="s">
        <v>19</v>
      </c>
      <c r="C17" s="510">
        <v>108295</v>
      </c>
      <c r="D17" s="511">
        <v>2079</v>
      </c>
      <c r="E17" s="511">
        <v>206</v>
      </c>
      <c r="F17" s="511">
        <v>762</v>
      </c>
      <c r="G17" s="511">
        <v>223425</v>
      </c>
      <c r="H17" s="511">
        <v>1715</v>
      </c>
      <c r="I17" s="511">
        <v>19199</v>
      </c>
      <c r="J17" s="511">
        <v>18769</v>
      </c>
      <c r="K17" s="511">
        <v>6006</v>
      </c>
      <c r="L17" s="511">
        <v>5071</v>
      </c>
      <c r="M17" s="511">
        <v>969895</v>
      </c>
      <c r="N17" s="511">
        <v>0</v>
      </c>
      <c r="O17" s="511">
        <v>4297</v>
      </c>
      <c r="P17" s="511">
        <v>15834</v>
      </c>
      <c r="Q17" s="511">
        <v>5611</v>
      </c>
      <c r="R17" s="511">
        <v>105630</v>
      </c>
      <c r="S17" s="511">
        <v>2633</v>
      </c>
      <c r="T17" s="511">
        <v>888900</v>
      </c>
      <c r="U17" s="511">
        <v>96177</v>
      </c>
      <c r="V17" s="511">
        <v>5218</v>
      </c>
      <c r="W17" s="511">
        <v>8116</v>
      </c>
      <c r="X17" s="511">
        <v>16093</v>
      </c>
      <c r="Y17" s="511">
        <v>3812408</v>
      </c>
      <c r="Z17" s="511">
        <v>601</v>
      </c>
      <c r="AA17" s="511">
        <v>23219</v>
      </c>
      <c r="AB17" s="511">
        <v>1997</v>
      </c>
      <c r="AC17" s="511">
        <v>17401</v>
      </c>
      <c r="AD17" s="511">
        <v>245</v>
      </c>
      <c r="AE17" s="511">
        <v>7570</v>
      </c>
      <c r="AF17" s="511">
        <v>2718</v>
      </c>
      <c r="AG17" s="511">
        <v>93</v>
      </c>
      <c r="AH17" s="511">
        <v>9030</v>
      </c>
      <c r="AI17" s="511">
        <v>64289</v>
      </c>
      <c r="AJ17" s="511">
        <v>95762</v>
      </c>
      <c r="AK17" s="511">
        <v>3434</v>
      </c>
      <c r="AL17" s="511">
        <v>48646</v>
      </c>
      <c r="AM17" s="511">
        <v>83664</v>
      </c>
      <c r="AN17" s="511">
        <v>7589</v>
      </c>
      <c r="AO17" s="511">
        <v>12916</v>
      </c>
      <c r="AP17" s="512">
        <v>6695513</v>
      </c>
      <c r="AQ17" s="510">
        <v>10208</v>
      </c>
      <c r="AR17" s="511">
        <v>147146</v>
      </c>
      <c r="AS17" s="511">
        <v>0</v>
      </c>
      <c r="AT17" s="511">
        <v>0</v>
      </c>
      <c r="AU17" s="511">
        <v>0</v>
      </c>
      <c r="AV17" s="511">
        <v>282025</v>
      </c>
      <c r="AW17" s="512">
        <v>439379</v>
      </c>
      <c r="AX17" s="512">
        <v>7134892</v>
      </c>
      <c r="AY17" s="511">
        <v>11023521</v>
      </c>
      <c r="AZ17" s="512">
        <v>11462900</v>
      </c>
      <c r="BA17" s="512">
        <v>18158413</v>
      </c>
      <c r="BB17" s="512">
        <v>-4141941</v>
      </c>
      <c r="BC17" s="511">
        <v>7320959</v>
      </c>
      <c r="BD17" s="512">
        <v>14016472</v>
      </c>
      <c r="BF17" s="229">
        <f t="shared" si="1"/>
        <v>0.58051908844590783</v>
      </c>
      <c r="BG17" s="227"/>
      <c r="BH17" s="230">
        <f t="shared" si="2"/>
        <v>0.41948091155409201</v>
      </c>
      <c r="BJ17" s="229">
        <f t="shared" si="0"/>
        <v>4.5047429497599998E-4</v>
      </c>
      <c r="BL17" s="519">
        <f t="shared" si="3"/>
        <v>4.5041705498249809E-4</v>
      </c>
      <c r="BN17" s="514">
        <v>0.477153166645644</v>
      </c>
      <c r="BP17" s="514">
        <v>0.21250796919510101</v>
      </c>
    </row>
    <row r="18" spans="1:68">
      <c r="A18" s="518" t="s">
        <v>208</v>
      </c>
      <c r="B18" s="517" t="s">
        <v>20</v>
      </c>
      <c r="C18" s="510">
        <v>930</v>
      </c>
      <c r="D18" s="511">
        <v>26</v>
      </c>
      <c r="E18" s="511">
        <v>3143</v>
      </c>
      <c r="F18" s="511">
        <v>5529</v>
      </c>
      <c r="G18" s="511">
        <v>0</v>
      </c>
      <c r="H18" s="511">
        <v>260</v>
      </c>
      <c r="I18" s="511">
        <v>38976</v>
      </c>
      <c r="J18" s="511">
        <v>363</v>
      </c>
      <c r="K18" s="511">
        <v>0</v>
      </c>
      <c r="L18" s="511">
        <v>2206</v>
      </c>
      <c r="M18" s="511">
        <v>76316</v>
      </c>
      <c r="N18" s="511">
        <v>171675</v>
      </c>
      <c r="O18" s="511">
        <v>948</v>
      </c>
      <c r="P18" s="511">
        <v>1070666</v>
      </c>
      <c r="Q18" s="511">
        <v>44801</v>
      </c>
      <c r="R18" s="511">
        <v>1081542</v>
      </c>
      <c r="S18" s="511">
        <v>9921</v>
      </c>
      <c r="T18" s="511">
        <v>180607</v>
      </c>
      <c r="U18" s="511">
        <v>731669</v>
      </c>
      <c r="V18" s="511">
        <v>12516</v>
      </c>
      <c r="W18" s="511">
        <v>313811</v>
      </c>
      <c r="X18" s="511">
        <v>14501</v>
      </c>
      <c r="Y18" s="511">
        <v>1530294</v>
      </c>
      <c r="Z18" s="511">
        <v>0</v>
      </c>
      <c r="AA18" s="511">
        <v>129</v>
      </c>
      <c r="AB18" s="511">
        <v>0</v>
      </c>
      <c r="AC18" s="511">
        <v>0</v>
      </c>
      <c r="AD18" s="511">
        <v>0</v>
      </c>
      <c r="AE18" s="511">
        <v>0</v>
      </c>
      <c r="AF18" s="511">
        <v>559</v>
      </c>
      <c r="AG18" s="511">
        <v>0</v>
      </c>
      <c r="AH18" s="511">
        <v>1583</v>
      </c>
      <c r="AI18" s="511">
        <v>0</v>
      </c>
      <c r="AJ18" s="511">
        <v>327</v>
      </c>
      <c r="AK18" s="511">
        <v>20</v>
      </c>
      <c r="AL18" s="511">
        <v>5504</v>
      </c>
      <c r="AM18" s="511">
        <v>1083</v>
      </c>
      <c r="AN18" s="511">
        <v>35</v>
      </c>
      <c r="AO18" s="511">
        <v>13496</v>
      </c>
      <c r="AP18" s="512">
        <v>5313436</v>
      </c>
      <c r="AQ18" s="510">
        <v>0</v>
      </c>
      <c r="AR18" s="511">
        <v>-41511</v>
      </c>
      <c r="AS18" s="511">
        <v>0</v>
      </c>
      <c r="AT18" s="511">
        <v>-11372</v>
      </c>
      <c r="AU18" s="511">
        <v>-68310</v>
      </c>
      <c r="AV18" s="511">
        <v>-732</v>
      </c>
      <c r="AW18" s="512">
        <v>-121925</v>
      </c>
      <c r="AX18" s="512">
        <v>5191511</v>
      </c>
      <c r="AY18" s="511">
        <v>155126</v>
      </c>
      <c r="AZ18" s="512">
        <v>33201</v>
      </c>
      <c r="BA18" s="512">
        <v>5346637</v>
      </c>
      <c r="BB18" s="512">
        <v>-5048749</v>
      </c>
      <c r="BC18" s="511">
        <v>-5015548</v>
      </c>
      <c r="BD18" s="512">
        <v>297888</v>
      </c>
      <c r="BF18" s="229">
        <f t="shared" si="1"/>
        <v>0.97250087691232856</v>
      </c>
      <c r="BG18" s="227"/>
      <c r="BH18" s="230">
        <f t="shared" si="2"/>
        <v>2.7499123087670999E-2</v>
      </c>
      <c r="BJ18" s="229">
        <f t="shared" si="0"/>
        <v>-1.2708220718699999E-4</v>
      </c>
      <c r="BL18" s="514"/>
      <c r="BN18" s="514">
        <v>0.26802690944247498</v>
      </c>
      <c r="BP18" s="514">
        <v>5.9421661832635003E-2</v>
      </c>
    </row>
    <row r="19" spans="1:68">
      <c r="A19" s="518" t="s">
        <v>209</v>
      </c>
      <c r="B19" s="517" t="s">
        <v>21</v>
      </c>
      <c r="C19" s="510">
        <v>0</v>
      </c>
      <c r="D19" s="511">
        <v>0</v>
      </c>
      <c r="E19" s="511">
        <v>0</v>
      </c>
      <c r="F19" s="511">
        <v>2919</v>
      </c>
      <c r="G19" s="511">
        <v>67840</v>
      </c>
      <c r="H19" s="511">
        <v>0</v>
      </c>
      <c r="I19" s="511">
        <v>10043</v>
      </c>
      <c r="J19" s="511">
        <v>20710</v>
      </c>
      <c r="K19" s="511">
        <v>0</v>
      </c>
      <c r="L19" s="511">
        <v>3541</v>
      </c>
      <c r="M19" s="511">
        <v>363231</v>
      </c>
      <c r="N19" s="511">
        <v>-71</v>
      </c>
      <c r="O19" s="511">
        <v>355405</v>
      </c>
      <c r="P19" s="511">
        <v>275459</v>
      </c>
      <c r="Q19" s="511">
        <v>19221</v>
      </c>
      <c r="R19" s="511">
        <v>288034</v>
      </c>
      <c r="S19" s="511">
        <v>25910</v>
      </c>
      <c r="T19" s="511">
        <v>1351340</v>
      </c>
      <c r="U19" s="511">
        <v>822913</v>
      </c>
      <c r="V19" s="511">
        <v>63877</v>
      </c>
      <c r="W19" s="511">
        <v>298678</v>
      </c>
      <c r="X19" s="511">
        <v>42073</v>
      </c>
      <c r="Y19" s="511">
        <v>780061</v>
      </c>
      <c r="Z19" s="511">
        <v>12730</v>
      </c>
      <c r="AA19" s="511">
        <v>907</v>
      </c>
      <c r="AB19" s="511">
        <v>19</v>
      </c>
      <c r="AC19" s="511">
        <v>1069</v>
      </c>
      <c r="AD19" s="511">
        <v>0</v>
      </c>
      <c r="AE19" s="511">
        <v>0</v>
      </c>
      <c r="AF19" s="511">
        <v>1239</v>
      </c>
      <c r="AG19" s="511">
        <v>3043</v>
      </c>
      <c r="AH19" s="511">
        <v>9426</v>
      </c>
      <c r="AI19" s="511">
        <v>305</v>
      </c>
      <c r="AJ19" s="511">
        <v>150135</v>
      </c>
      <c r="AK19" s="511">
        <v>1397</v>
      </c>
      <c r="AL19" s="511">
        <v>16076</v>
      </c>
      <c r="AM19" s="511">
        <v>20276</v>
      </c>
      <c r="AN19" s="511">
        <v>1434</v>
      </c>
      <c r="AO19" s="511">
        <v>10455</v>
      </c>
      <c r="AP19" s="512">
        <v>5019695</v>
      </c>
      <c r="AQ19" s="510">
        <v>1138</v>
      </c>
      <c r="AR19" s="511">
        <v>203046</v>
      </c>
      <c r="AS19" s="511">
        <v>0</v>
      </c>
      <c r="AT19" s="511">
        <v>0</v>
      </c>
      <c r="AU19" s="511">
        <v>416914</v>
      </c>
      <c r="AV19" s="511">
        <v>12194</v>
      </c>
      <c r="AW19" s="512">
        <v>633292</v>
      </c>
      <c r="AX19" s="512">
        <v>5652987</v>
      </c>
      <c r="AY19" s="511">
        <v>2022485</v>
      </c>
      <c r="AZ19" s="512">
        <v>2655777</v>
      </c>
      <c r="BA19" s="512">
        <v>7675472</v>
      </c>
      <c r="BB19" s="512">
        <v>-5525515</v>
      </c>
      <c r="BC19" s="511">
        <v>-2869738</v>
      </c>
      <c r="BD19" s="512">
        <v>2149957</v>
      </c>
      <c r="BF19" s="229">
        <f t="shared" si="1"/>
        <v>0.97745050536999289</v>
      </c>
      <c r="BG19" s="227"/>
      <c r="BH19" s="230">
        <f t="shared" si="2"/>
        <v>2.2549494630007001E-2</v>
      </c>
      <c r="BJ19" s="229">
        <f t="shared" si="0"/>
        <v>6.2160713643399999E-4</v>
      </c>
      <c r="BL19" s="514">
        <f t="shared" ref="BL19:BL42" si="4">BJ19/BJ$48</f>
        <v>6.2152815126470843E-4</v>
      </c>
      <c r="BN19" s="514">
        <v>0.36062442179076099</v>
      </c>
      <c r="BP19" s="514">
        <v>3.1465745593981999E-2</v>
      </c>
    </row>
    <row r="20" spans="1:68">
      <c r="A20" s="518" t="s">
        <v>210</v>
      </c>
      <c r="B20" s="517" t="s">
        <v>22</v>
      </c>
      <c r="C20" s="510">
        <v>54531</v>
      </c>
      <c r="D20" s="511">
        <v>3965</v>
      </c>
      <c r="E20" s="511">
        <v>14655</v>
      </c>
      <c r="F20" s="511">
        <v>30490</v>
      </c>
      <c r="G20" s="511">
        <v>767390</v>
      </c>
      <c r="H20" s="511">
        <v>9110</v>
      </c>
      <c r="I20" s="511">
        <v>56440</v>
      </c>
      <c r="J20" s="511">
        <v>30366</v>
      </c>
      <c r="K20" s="511">
        <v>44</v>
      </c>
      <c r="L20" s="511">
        <v>3575</v>
      </c>
      <c r="M20" s="511">
        <v>219792</v>
      </c>
      <c r="N20" s="511">
        <v>27</v>
      </c>
      <c r="O20" s="511">
        <v>288</v>
      </c>
      <c r="P20" s="511">
        <v>262081</v>
      </c>
      <c r="Q20" s="511">
        <v>11697</v>
      </c>
      <c r="R20" s="511">
        <v>421756</v>
      </c>
      <c r="S20" s="511">
        <v>15375</v>
      </c>
      <c r="T20" s="511">
        <v>518688</v>
      </c>
      <c r="U20" s="511">
        <v>357907</v>
      </c>
      <c r="V20" s="511">
        <v>86816</v>
      </c>
      <c r="W20" s="511">
        <v>88059</v>
      </c>
      <c r="X20" s="511">
        <v>41009</v>
      </c>
      <c r="Y20" s="511">
        <v>5721996</v>
      </c>
      <c r="Z20" s="511">
        <v>10206</v>
      </c>
      <c r="AA20" s="511">
        <v>3470</v>
      </c>
      <c r="AB20" s="511">
        <v>628</v>
      </c>
      <c r="AC20" s="511">
        <v>230789</v>
      </c>
      <c r="AD20" s="511">
        <v>3267</v>
      </c>
      <c r="AE20" s="511">
        <v>32180</v>
      </c>
      <c r="AF20" s="511">
        <v>68935</v>
      </c>
      <c r="AG20" s="511">
        <v>16293</v>
      </c>
      <c r="AH20" s="511">
        <v>208180</v>
      </c>
      <c r="AI20" s="511">
        <v>6411</v>
      </c>
      <c r="AJ20" s="511">
        <v>38833</v>
      </c>
      <c r="AK20" s="511">
        <v>15936</v>
      </c>
      <c r="AL20" s="511">
        <v>42641</v>
      </c>
      <c r="AM20" s="511">
        <v>119387</v>
      </c>
      <c r="AN20" s="511">
        <v>564</v>
      </c>
      <c r="AO20" s="511">
        <v>15972</v>
      </c>
      <c r="AP20" s="512">
        <v>9529749</v>
      </c>
      <c r="AQ20" s="510">
        <v>26173</v>
      </c>
      <c r="AR20" s="511">
        <v>310012</v>
      </c>
      <c r="AS20" s="511">
        <v>50</v>
      </c>
      <c r="AT20" s="511">
        <v>27527</v>
      </c>
      <c r="AU20" s="511">
        <v>408943</v>
      </c>
      <c r="AV20" s="511">
        <v>-19427</v>
      </c>
      <c r="AW20" s="512">
        <v>753278</v>
      </c>
      <c r="AX20" s="512">
        <v>10283027</v>
      </c>
      <c r="AY20" s="511">
        <v>2860810</v>
      </c>
      <c r="AZ20" s="512">
        <v>3614088</v>
      </c>
      <c r="BA20" s="512">
        <v>13143837</v>
      </c>
      <c r="BB20" s="512">
        <v>-8676813</v>
      </c>
      <c r="BC20" s="511">
        <v>-5062725</v>
      </c>
      <c r="BD20" s="512">
        <v>4467024</v>
      </c>
      <c r="BF20" s="229">
        <f t="shared" si="1"/>
        <v>0.84379949600443527</v>
      </c>
      <c r="BG20" s="227"/>
      <c r="BH20" s="230">
        <f t="shared" si="2"/>
        <v>0.15620050399556501</v>
      </c>
      <c r="BJ20" s="229">
        <f t="shared" si="0"/>
        <v>9.4907396146799998E-4</v>
      </c>
      <c r="BL20" s="514">
        <f t="shared" si="4"/>
        <v>9.4895336637968288E-4</v>
      </c>
      <c r="BN20" s="514">
        <v>0.46227465981825899</v>
      </c>
      <c r="BP20" s="514">
        <v>0.24623261482365</v>
      </c>
    </row>
    <row r="21" spans="1:68">
      <c r="A21" s="518" t="s">
        <v>211</v>
      </c>
      <c r="B21" s="517" t="s">
        <v>247</v>
      </c>
      <c r="C21" s="510">
        <v>0</v>
      </c>
      <c r="D21" s="511">
        <v>78</v>
      </c>
      <c r="E21" s="511">
        <v>0</v>
      </c>
      <c r="F21" s="511">
        <v>4378</v>
      </c>
      <c r="G21" s="511">
        <v>0</v>
      </c>
      <c r="H21" s="511">
        <v>0</v>
      </c>
      <c r="I21" s="511">
        <v>5075</v>
      </c>
      <c r="J21" s="511">
        <v>63</v>
      </c>
      <c r="K21" s="511">
        <v>0</v>
      </c>
      <c r="L21" s="511">
        <v>681</v>
      </c>
      <c r="M21" s="511">
        <v>51123</v>
      </c>
      <c r="N21" s="511">
        <v>0</v>
      </c>
      <c r="O21" s="511">
        <v>0</v>
      </c>
      <c r="P21" s="511">
        <v>4370</v>
      </c>
      <c r="Q21" s="511">
        <v>69740</v>
      </c>
      <c r="R21" s="511">
        <v>336998</v>
      </c>
      <c r="S21" s="511">
        <v>5569</v>
      </c>
      <c r="T21" s="511">
        <v>55414</v>
      </c>
      <c r="U21" s="511">
        <v>282330</v>
      </c>
      <c r="V21" s="511">
        <v>3347</v>
      </c>
      <c r="W21" s="511">
        <v>58973</v>
      </c>
      <c r="X21" s="511">
        <v>8622</v>
      </c>
      <c r="Y21" s="511">
        <v>374745</v>
      </c>
      <c r="Z21" s="511">
        <v>0</v>
      </c>
      <c r="AA21" s="511">
        <v>60119</v>
      </c>
      <c r="AB21" s="511">
        <v>0</v>
      </c>
      <c r="AC21" s="511">
        <v>357</v>
      </c>
      <c r="AD21" s="511">
        <v>1</v>
      </c>
      <c r="AE21" s="511">
        <v>0</v>
      </c>
      <c r="AF21" s="511">
        <v>3894</v>
      </c>
      <c r="AG21" s="511">
        <v>34</v>
      </c>
      <c r="AH21" s="511">
        <v>15459</v>
      </c>
      <c r="AI21" s="511">
        <v>0</v>
      </c>
      <c r="AJ21" s="511">
        <v>14</v>
      </c>
      <c r="AK21" s="511">
        <v>0</v>
      </c>
      <c r="AL21" s="511">
        <v>231080</v>
      </c>
      <c r="AM21" s="511">
        <v>124</v>
      </c>
      <c r="AN21" s="511">
        <v>0</v>
      </c>
      <c r="AO21" s="511">
        <v>0</v>
      </c>
      <c r="AP21" s="512">
        <v>1572588</v>
      </c>
      <c r="AQ21" s="510">
        <v>0</v>
      </c>
      <c r="AR21" s="511">
        <v>15949</v>
      </c>
      <c r="AS21" s="511">
        <v>0</v>
      </c>
      <c r="AT21" s="511">
        <v>234380</v>
      </c>
      <c r="AU21" s="511">
        <v>4294496</v>
      </c>
      <c r="AV21" s="511">
        <v>-530</v>
      </c>
      <c r="AW21" s="512">
        <v>4544295</v>
      </c>
      <c r="AX21" s="512">
        <v>6116883</v>
      </c>
      <c r="AY21" s="511">
        <v>218615</v>
      </c>
      <c r="AZ21" s="512">
        <v>4762910</v>
      </c>
      <c r="BA21" s="512">
        <v>6335498</v>
      </c>
      <c r="BB21" s="512">
        <v>-5908332</v>
      </c>
      <c r="BC21" s="511">
        <v>-1145422</v>
      </c>
      <c r="BD21" s="512">
        <v>427166</v>
      </c>
      <c r="BF21" s="229">
        <f t="shared" si="1"/>
        <v>0.96590567450775178</v>
      </c>
      <c r="BG21" s="227"/>
      <c r="BH21" s="230">
        <f t="shared" si="2"/>
        <v>3.4094325492248001E-2</v>
      </c>
      <c r="BJ21" s="229">
        <f t="shared" si="0"/>
        <v>4.8826434498000001E-5</v>
      </c>
      <c r="BL21" s="514">
        <f t="shared" si="4"/>
        <v>4.8820230315376142E-5</v>
      </c>
      <c r="BN21" s="514">
        <v>0.44042362922142703</v>
      </c>
      <c r="BP21" s="514">
        <v>0.22034291118675201</v>
      </c>
    </row>
    <row r="22" spans="1:68">
      <c r="A22" s="518" t="s">
        <v>212</v>
      </c>
      <c r="B22" s="517" t="s">
        <v>248</v>
      </c>
      <c r="C22" s="510">
        <v>0</v>
      </c>
      <c r="D22" s="511">
        <v>522</v>
      </c>
      <c r="E22" s="511">
        <v>0</v>
      </c>
      <c r="F22" s="511">
        <v>4168</v>
      </c>
      <c r="G22" s="511">
        <v>0</v>
      </c>
      <c r="H22" s="511">
        <v>0</v>
      </c>
      <c r="I22" s="511">
        <v>426</v>
      </c>
      <c r="J22" s="511">
        <v>0</v>
      </c>
      <c r="K22" s="511">
        <v>55</v>
      </c>
      <c r="L22" s="511">
        <v>4534</v>
      </c>
      <c r="M22" s="511">
        <v>46225</v>
      </c>
      <c r="N22" s="511">
        <v>131</v>
      </c>
      <c r="O22" s="511">
        <v>34</v>
      </c>
      <c r="P22" s="511">
        <v>2270</v>
      </c>
      <c r="Q22" s="511">
        <v>3365</v>
      </c>
      <c r="R22" s="511">
        <v>640661</v>
      </c>
      <c r="S22" s="511">
        <v>633</v>
      </c>
      <c r="T22" s="511">
        <v>64903</v>
      </c>
      <c r="U22" s="511">
        <v>23560</v>
      </c>
      <c r="V22" s="511">
        <v>2407</v>
      </c>
      <c r="W22" s="511">
        <v>9958</v>
      </c>
      <c r="X22" s="511">
        <v>1440</v>
      </c>
      <c r="Y22" s="511">
        <v>6728</v>
      </c>
      <c r="Z22" s="511">
        <v>60</v>
      </c>
      <c r="AA22" s="511">
        <v>1449</v>
      </c>
      <c r="AB22" s="511">
        <v>0</v>
      </c>
      <c r="AC22" s="511">
        <v>270</v>
      </c>
      <c r="AD22" s="511">
        <v>0</v>
      </c>
      <c r="AE22" s="511">
        <v>0</v>
      </c>
      <c r="AF22" s="511">
        <v>4205</v>
      </c>
      <c r="AG22" s="511">
        <v>99</v>
      </c>
      <c r="AH22" s="511">
        <v>763</v>
      </c>
      <c r="AI22" s="511">
        <v>0</v>
      </c>
      <c r="AJ22" s="511">
        <v>0</v>
      </c>
      <c r="AK22" s="511">
        <v>0</v>
      </c>
      <c r="AL22" s="511">
        <v>334638</v>
      </c>
      <c r="AM22" s="511">
        <v>213</v>
      </c>
      <c r="AN22" s="511">
        <v>0</v>
      </c>
      <c r="AO22" s="511">
        <v>0</v>
      </c>
      <c r="AP22" s="512">
        <v>1153717</v>
      </c>
      <c r="AQ22" s="510">
        <v>0</v>
      </c>
      <c r="AR22" s="511">
        <v>13100</v>
      </c>
      <c r="AS22" s="511">
        <v>0</v>
      </c>
      <c r="AT22" s="511">
        <v>155436</v>
      </c>
      <c r="AU22" s="511">
        <v>5667109</v>
      </c>
      <c r="AV22" s="511">
        <v>123885</v>
      </c>
      <c r="AW22" s="512">
        <v>5959530</v>
      </c>
      <c r="AX22" s="512">
        <v>7113247</v>
      </c>
      <c r="AY22" s="511">
        <v>6987974</v>
      </c>
      <c r="AZ22" s="512">
        <v>12947504</v>
      </c>
      <c r="BA22" s="512">
        <v>14101221</v>
      </c>
      <c r="BB22" s="512">
        <v>-4690953</v>
      </c>
      <c r="BC22" s="511">
        <v>8256551</v>
      </c>
      <c r="BD22" s="512">
        <v>9410268</v>
      </c>
      <c r="BF22" s="229">
        <f t="shared" si="1"/>
        <v>0.65946718847243746</v>
      </c>
      <c r="BG22" s="227"/>
      <c r="BH22" s="230">
        <f t="shared" si="2"/>
        <v>0.34053281152756298</v>
      </c>
      <c r="BJ22" s="229">
        <f t="shared" si="0"/>
        <v>4.0104476262999999E-5</v>
      </c>
      <c r="BL22" s="514">
        <f t="shared" si="4"/>
        <v>4.0099380345238896E-5</v>
      </c>
      <c r="BN22" s="514">
        <v>0.49819548178649098</v>
      </c>
      <c r="BP22" s="514">
        <v>0.177685056366089</v>
      </c>
    </row>
    <row r="23" spans="1:68">
      <c r="A23" s="518" t="s">
        <v>213</v>
      </c>
      <c r="B23" s="517" t="s">
        <v>249</v>
      </c>
      <c r="C23" s="510">
        <v>8323</v>
      </c>
      <c r="D23" s="511">
        <v>292</v>
      </c>
      <c r="E23" s="511">
        <v>153</v>
      </c>
      <c r="F23" s="511">
        <v>0</v>
      </c>
      <c r="G23" s="511">
        <v>0</v>
      </c>
      <c r="H23" s="511">
        <v>0</v>
      </c>
      <c r="I23" s="511">
        <v>0</v>
      </c>
      <c r="J23" s="511">
        <v>1</v>
      </c>
      <c r="K23" s="511">
        <v>0</v>
      </c>
      <c r="L23" s="511">
        <v>0</v>
      </c>
      <c r="M23" s="511">
        <v>0</v>
      </c>
      <c r="N23" s="511">
        <v>0</v>
      </c>
      <c r="O23" s="511">
        <v>0</v>
      </c>
      <c r="P23" s="511">
        <v>74</v>
      </c>
      <c r="Q23" s="511">
        <v>1229</v>
      </c>
      <c r="R23" s="511">
        <v>24404</v>
      </c>
      <c r="S23" s="511">
        <v>28966</v>
      </c>
      <c r="T23" s="511">
        <v>566</v>
      </c>
      <c r="U23" s="511">
        <v>1147</v>
      </c>
      <c r="V23" s="511">
        <v>4288</v>
      </c>
      <c r="W23" s="511">
        <v>1098</v>
      </c>
      <c r="X23" s="511">
        <v>484</v>
      </c>
      <c r="Y23" s="511">
        <v>10664</v>
      </c>
      <c r="Z23" s="511">
        <v>0</v>
      </c>
      <c r="AA23" s="511">
        <v>537</v>
      </c>
      <c r="AB23" s="511">
        <v>116</v>
      </c>
      <c r="AC23" s="511">
        <v>83263</v>
      </c>
      <c r="AD23" s="511">
        <v>292</v>
      </c>
      <c r="AE23" s="511">
        <v>0</v>
      </c>
      <c r="AF23" s="511">
        <v>2367</v>
      </c>
      <c r="AG23" s="511">
        <v>978</v>
      </c>
      <c r="AH23" s="511">
        <v>148239</v>
      </c>
      <c r="AI23" s="511">
        <v>0</v>
      </c>
      <c r="AJ23" s="511">
        <v>1281864</v>
      </c>
      <c r="AK23" s="511">
        <v>0</v>
      </c>
      <c r="AL23" s="511">
        <v>123560</v>
      </c>
      <c r="AM23" s="511">
        <v>69476</v>
      </c>
      <c r="AN23" s="511">
        <v>37609</v>
      </c>
      <c r="AO23" s="511">
        <v>0</v>
      </c>
      <c r="AP23" s="512">
        <v>1829990</v>
      </c>
      <c r="AQ23" s="510">
        <v>2029</v>
      </c>
      <c r="AR23" s="511">
        <v>119286</v>
      </c>
      <c r="AS23" s="511">
        <v>10</v>
      </c>
      <c r="AT23" s="511">
        <v>622236</v>
      </c>
      <c r="AU23" s="511">
        <v>4134923</v>
      </c>
      <c r="AV23" s="511">
        <v>-1818</v>
      </c>
      <c r="AW23" s="512">
        <v>4876666</v>
      </c>
      <c r="AX23" s="512">
        <v>6706656</v>
      </c>
      <c r="AY23" s="511">
        <v>41822</v>
      </c>
      <c r="AZ23" s="512">
        <v>4918488</v>
      </c>
      <c r="BA23" s="512">
        <v>6748478</v>
      </c>
      <c r="BB23" s="512">
        <v>-6281761</v>
      </c>
      <c r="BC23" s="511">
        <v>-1363273</v>
      </c>
      <c r="BD23" s="512">
        <v>466717</v>
      </c>
      <c r="BF23" s="229">
        <f t="shared" si="1"/>
        <v>0.9366457739893026</v>
      </c>
      <c r="BG23" s="227"/>
      <c r="BH23" s="230">
        <f t="shared" si="2"/>
        <v>6.3354226010696998E-2</v>
      </c>
      <c r="BJ23" s="229">
        <f t="shared" si="0"/>
        <v>3.65183401183E-4</v>
      </c>
      <c r="BL23" s="514">
        <f t="shared" si="4"/>
        <v>3.6513699876727099E-4</v>
      </c>
      <c r="BN23" s="514">
        <v>0.45349537299905501</v>
      </c>
      <c r="BP23" s="514">
        <v>0.19146077815892701</v>
      </c>
    </row>
    <row r="24" spans="1:68">
      <c r="A24" s="518" t="s">
        <v>214</v>
      </c>
      <c r="B24" s="517" t="s">
        <v>197</v>
      </c>
      <c r="C24" s="510">
        <v>0</v>
      </c>
      <c r="D24" s="511">
        <v>0</v>
      </c>
      <c r="E24" s="511">
        <v>19</v>
      </c>
      <c r="F24" s="511">
        <v>308</v>
      </c>
      <c r="G24" s="511">
        <v>88</v>
      </c>
      <c r="H24" s="511">
        <v>5</v>
      </c>
      <c r="I24" s="511">
        <v>27</v>
      </c>
      <c r="J24" s="511">
        <v>210</v>
      </c>
      <c r="K24" s="511">
        <v>16</v>
      </c>
      <c r="L24" s="511">
        <v>12</v>
      </c>
      <c r="M24" s="511">
        <v>3</v>
      </c>
      <c r="N24" s="511">
        <v>8</v>
      </c>
      <c r="O24" s="511">
        <v>11</v>
      </c>
      <c r="P24" s="511">
        <v>652</v>
      </c>
      <c r="Q24" s="511">
        <v>4352</v>
      </c>
      <c r="R24" s="511">
        <v>53329</v>
      </c>
      <c r="S24" s="511">
        <v>57850</v>
      </c>
      <c r="T24" s="511">
        <v>5966315</v>
      </c>
      <c r="U24" s="511">
        <v>839952</v>
      </c>
      <c r="V24" s="511">
        <v>758377</v>
      </c>
      <c r="W24" s="511">
        <v>38878</v>
      </c>
      <c r="X24" s="511">
        <v>56272</v>
      </c>
      <c r="Y24" s="511">
        <v>17478</v>
      </c>
      <c r="Z24" s="511">
        <v>158</v>
      </c>
      <c r="AA24" s="511">
        <v>128</v>
      </c>
      <c r="AB24" s="511">
        <v>0</v>
      </c>
      <c r="AC24" s="511">
        <v>3148</v>
      </c>
      <c r="AD24" s="511">
        <v>2129</v>
      </c>
      <c r="AE24" s="511">
        <v>0</v>
      </c>
      <c r="AF24" s="511">
        <v>472</v>
      </c>
      <c r="AG24" s="511">
        <v>92684</v>
      </c>
      <c r="AH24" s="511">
        <v>102875</v>
      </c>
      <c r="AI24" s="511">
        <v>85591</v>
      </c>
      <c r="AJ24" s="511">
        <v>381</v>
      </c>
      <c r="AK24" s="511">
        <v>0</v>
      </c>
      <c r="AL24" s="511">
        <v>337250</v>
      </c>
      <c r="AM24" s="511">
        <v>550</v>
      </c>
      <c r="AN24" s="511">
        <v>60663</v>
      </c>
      <c r="AO24" s="511">
        <v>0</v>
      </c>
      <c r="AP24" s="512">
        <v>8480191</v>
      </c>
      <c r="AQ24" s="510">
        <v>468</v>
      </c>
      <c r="AR24" s="511">
        <v>174636</v>
      </c>
      <c r="AS24" s="511">
        <v>0</v>
      </c>
      <c r="AT24" s="511">
        <v>0</v>
      </c>
      <c r="AU24" s="511">
        <v>0</v>
      </c>
      <c r="AV24" s="511">
        <v>448710</v>
      </c>
      <c r="AW24" s="512">
        <v>623814</v>
      </c>
      <c r="AX24" s="512">
        <v>9104005</v>
      </c>
      <c r="AY24" s="511">
        <v>17056696</v>
      </c>
      <c r="AZ24" s="512">
        <v>17680510</v>
      </c>
      <c r="BA24" s="512">
        <v>26160701</v>
      </c>
      <c r="BB24" s="512">
        <v>-4401881</v>
      </c>
      <c r="BC24" s="511">
        <v>13278629</v>
      </c>
      <c r="BD24" s="512">
        <v>21758820</v>
      </c>
      <c r="BF24" s="229">
        <f t="shared" si="1"/>
        <v>0.4835103891089691</v>
      </c>
      <c r="BG24" s="227"/>
      <c r="BH24" s="230">
        <f t="shared" si="2"/>
        <v>0.51648961089103096</v>
      </c>
      <c r="BJ24" s="229">
        <f t="shared" si="0"/>
        <v>5.3463246692000001E-4</v>
      </c>
      <c r="BL24" s="514">
        <f t="shared" si="4"/>
        <v>5.3456453327922694E-4</v>
      </c>
      <c r="BN24" s="514">
        <v>0.37584073952539698</v>
      </c>
      <c r="BP24" s="514">
        <v>0.23116828026519801</v>
      </c>
    </row>
    <row r="25" spans="1:68">
      <c r="A25" s="518" t="s">
        <v>215</v>
      </c>
      <c r="B25" s="517" t="s">
        <v>23</v>
      </c>
      <c r="C25" s="510">
        <v>3159</v>
      </c>
      <c r="D25" s="511">
        <v>0</v>
      </c>
      <c r="E25" s="511">
        <v>4083</v>
      </c>
      <c r="F25" s="511">
        <v>4421</v>
      </c>
      <c r="G25" s="511">
        <v>0</v>
      </c>
      <c r="H25" s="511">
        <v>0</v>
      </c>
      <c r="I25" s="511">
        <v>628</v>
      </c>
      <c r="J25" s="511">
        <v>1</v>
      </c>
      <c r="K25" s="511">
        <v>0</v>
      </c>
      <c r="L25" s="511">
        <v>39</v>
      </c>
      <c r="M25" s="511">
        <v>195</v>
      </c>
      <c r="N25" s="511">
        <v>0</v>
      </c>
      <c r="O25" s="511">
        <v>3</v>
      </c>
      <c r="P25" s="511">
        <v>2584</v>
      </c>
      <c r="Q25" s="511">
        <v>5691</v>
      </c>
      <c r="R25" s="511">
        <v>159507</v>
      </c>
      <c r="S25" s="511">
        <v>7891</v>
      </c>
      <c r="T25" s="511">
        <v>371540</v>
      </c>
      <c r="U25" s="511">
        <v>1884204</v>
      </c>
      <c r="V25" s="511">
        <v>36648</v>
      </c>
      <c r="W25" s="511">
        <v>317941</v>
      </c>
      <c r="X25" s="511">
        <v>13714</v>
      </c>
      <c r="Y25" s="511">
        <v>473848</v>
      </c>
      <c r="Z25" s="511">
        <v>86</v>
      </c>
      <c r="AA25" s="511">
        <v>1089</v>
      </c>
      <c r="AB25" s="511">
        <v>0</v>
      </c>
      <c r="AC25" s="511">
        <v>17624</v>
      </c>
      <c r="AD25" s="511">
        <v>63</v>
      </c>
      <c r="AE25" s="511">
        <v>626</v>
      </c>
      <c r="AF25" s="511">
        <v>13314</v>
      </c>
      <c r="AG25" s="511">
        <v>2725</v>
      </c>
      <c r="AH25" s="511">
        <v>86763</v>
      </c>
      <c r="AI25" s="511">
        <v>19381</v>
      </c>
      <c r="AJ25" s="511">
        <v>8699</v>
      </c>
      <c r="AK25" s="511">
        <v>0</v>
      </c>
      <c r="AL25" s="511">
        <v>255466</v>
      </c>
      <c r="AM25" s="511">
        <v>10093</v>
      </c>
      <c r="AN25" s="511">
        <v>0</v>
      </c>
      <c r="AO25" s="511">
        <v>3180</v>
      </c>
      <c r="AP25" s="512">
        <v>3705206</v>
      </c>
      <c r="AQ25" s="510">
        <v>57455</v>
      </c>
      <c r="AR25" s="511">
        <v>3605347</v>
      </c>
      <c r="AS25" s="511">
        <v>0</v>
      </c>
      <c r="AT25" s="511">
        <v>417176</v>
      </c>
      <c r="AU25" s="511">
        <v>4436642</v>
      </c>
      <c r="AV25" s="511">
        <v>53504</v>
      </c>
      <c r="AW25" s="512">
        <v>8570124</v>
      </c>
      <c r="AX25" s="512">
        <v>12275330</v>
      </c>
      <c r="AY25" s="511">
        <v>8825046</v>
      </c>
      <c r="AZ25" s="512">
        <v>17395170</v>
      </c>
      <c r="BA25" s="512">
        <v>21100376</v>
      </c>
      <c r="BB25" s="512">
        <v>-10120235</v>
      </c>
      <c r="BC25" s="511">
        <v>7274935</v>
      </c>
      <c r="BD25" s="512">
        <v>10980141</v>
      </c>
      <c r="BF25" s="229">
        <f t="shared" si="1"/>
        <v>0.82443689904874251</v>
      </c>
      <c r="BG25" s="227"/>
      <c r="BH25" s="230">
        <f t="shared" si="2"/>
        <v>0.17556310095125699</v>
      </c>
      <c r="BJ25" s="229">
        <f t="shared" si="0"/>
        <v>1.1037446807726E-2</v>
      </c>
      <c r="BL25" s="514">
        <f t="shared" si="4"/>
        <v>1.1036044322854838E-2</v>
      </c>
      <c r="BN25" s="514">
        <v>0.35211505936034898</v>
      </c>
      <c r="BP25" s="514">
        <v>0.194769265713437</v>
      </c>
    </row>
    <row r="26" spans="1:68">
      <c r="A26" s="518" t="s">
        <v>216</v>
      </c>
      <c r="B26" s="517" t="s">
        <v>419</v>
      </c>
      <c r="C26" s="510">
        <v>103</v>
      </c>
      <c r="D26" s="511">
        <v>241</v>
      </c>
      <c r="E26" s="511">
        <v>418</v>
      </c>
      <c r="F26" s="511">
        <v>35</v>
      </c>
      <c r="G26" s="511">
        <v>975</v>
      </c>
      <c r="H26" s="511">
        <v>13</v>
      </c>
      <c r="I26" s="511">
        <v>61</v>
      </c>
      <c r="J26" s="511">
        <v>54</v>
      </c>
      <c r="K26" s="511">
        <v>7</v>
      </c>
      <c r="L26" s="511">
        <v>4</v>
      </c>
      <c r="M26" s="511">
        <v>115</v>
      </c>
      <c r="N26" s="511">
        <v>0</v>
      </c>
      <c r="O26" s="511">
        <v>1</v>
      </c>
      <c r="P26" s="511">
        <v>250</v>
      </c>
      <c r="Q26" s="511">
        <v>606</v>
      </c>
      <c r="R26" s="511">
        <v>984</v>
      </c>
      <c r="S26" s="511">
        <v>13</v>
      </c>
      <c r="T26" s="511">
        <v>1415</v>
      </c>
      <c r="U26" s="511">
        <v>382</v>
      </c>
      <c r="V26" s="511">
        <v>102653</v>
      </c>
      <c r="W26" s="511">
        <v>2764</v>
      </c>
      <c r="X26" s="511">
        <v>131</v>
      </c>
      <c r="Y26" s="511">
        <v>163366</v>
      </c>
      <c r="Z26" s="511">
        <v>248</v>
      </c>
      <c r="AA26" s="511">
        <v>38</v>
      </c>
      <c r="AB26" s="511">
        <v>79</v>
      </c>
      <c r="AC26" s="511">
        <v>25236</v>
      </c>
      <c r="AD26" s="511">
        <v>3876</v>
      </c>
      <c r="AE26" s="511">
        <v>3276</v>
      </c>
      <c r="AF26" s="511">
        <v>4337</v>
      </c>
      <c r="AG26" s="511">
        <v>4032</v>
      </c>
      <c r="AH26" s="511">
        <v>77277</v>
      </c>
      <c r="AI26" s="511">
        <v>2185</v>
      </c>
      <c r="AJ26" s="511">
        <v>2823</v>
      </c>
      <c r="AK26" s="511">
        <v>501</v>
      </c>
      <c r="AL26" s="511">
        <v>52008</v>
      </c>
      <c r="AM26" s="511">
        <v>9748</v>
      </c>
      <c r="AN26" s="511">
        <v>0</v>
      </c>
      <c r="AO26" s="511">
        <v>0</v>
      </c>
      <c r="AP26" s="512">
        <v>460255</v>
      </c>
      <c r="AQ26" s="510">
        <v>32358</v>
      </c>
      <c r="AR26" s="511">
        <v>3592720</v>
      </c>
      <c r="AS26" s="511">
        <v>0</v>
      </c>
      <c r="AT26" s="511">
        <v>1496460</v>
      </c>
      <c r="AU26" s="511">
        <v>4800670</v>
      </c>
      <c r="AV26" s="511">
        <v>44292</v>
      </c>
      <c r="AW26" s="512">
        <v>9966500</v>
      </c>
      <c r="AX26" s="512">
        <v>10426755</v>
      </c>
      <c r="AY26" s="511">
        <v>509801</v>
      </c>
      <c r="AZ26" s="512">
        <v>10476301</v>
      </c>
      <c r="BA26" s="512">
        <v>10936556</v>
      </c>
      <c r="BB26" s="512">
        <v>-8591994</v>
      </c>
      <c r="BC26" s="511">
        <v>1884307</v>
      </c>
      <c r="BD26" s="512">
        <v>2344562</v>
      </c>
      <c r="BF26" s="229">
        <f t="shared" si="1"/>
        <v>0.82403336416747108</v>
      </c>
      <c r="BG26" s="227"/>
      <c r="BH26" s="230">
        <f t="shared" si="2"/>
        <v>0.175966635832529</v>
      </c>
      <c r="BJ26" s="229">
        <f t="shared" si="0"/>
        <v>1.0998790378584001E-2</v>
      </c>
      <c r="BL26" s="514">
        <f t="shared" si="4"/>
        <v>1.0997392805632958E-2</v>
      </c>
      <c r="BN26" s="514">
        <v>0.324624812651574</v>
      </c>
      <c r="BP26" s="514">
        <v>0.20958114991200899</v>
      </c>
    </row>
    <row r="27" spans="1:68">
      <c r="A27" s="518" t="s">
        <v>217</v>
      </c>
      <c r="B27" s="517" t="s">
        <v>24</v>
      </c>
      <c r="C27" s="510">
        <v>0</v>
      </c>
      <c r="D27" s="511">
        <v>0</v>
      </c>
      <c r="E27" s="511">
        <v>221032</v>
      </c>
      <c r="F27" s="511">
        <v>66</v>
      </c>
      <c r="G27" s="511">
        <v>0</v>
      </c>
      <c r="H27" s="511">
        <v>0</v>
      </c>
      <c r="I27" s="511">
        <v>0</v>
      </c>
      <c r="J27" s="511">
        <v>0</v>
      </c>
      <c r="K27" s="511">
        <v>0</v>
      </c>
      <c r="L27" s="511">
        <v>0</v>
      </c>
      <c r="M27" s="511">
        <v>0</v>
      </c>
      <c r="N27" s="511">
        <v>0</v>
      </c>
      <c r="O27" s="511">
        <v>0</v>
      </c>
      <c r="P27" s="511">
        <v>0</v>
      </c>
      <c r="Q27" s="511">
        <v>0</v>
      </c>
      <c r="R27" s="511">
        <v>150</v>
      </c>
      <c r="S27" s="511">
        <v>0</v>
      </c>
      <c r="T27" s="511">
        <v>0</v>
      </c>
      <c r="U27" s="511">
        <v>0</v>
      </c>
      <c r="V27" s="511">
        <v>0</v>
      </c>
      <c r="W27" s="511">
        <v>1591918</v>
      </c>
      <c r="X27" s="511">
        <v>0</v>
      </c>
      <c r="Y27" s="511">
        <v>0</v>
      </c>
      <c r="Z27" s="511">
        <v>0</v>
      </c>
      <c r="AA27" s="511">
        <v>0</v>
      </c>
      <c r="AB27" s="511">
        <v>0</v>
      </c>
      <c r="AC27" s="511">
        <v>0</v>
      </c>
      <c r="AD27" s="511">
        <v>0</v>
      </c>
      <c r="AE27" s="511">
        <v>0</v>
      </c>
      <c r="AF27" s="511">
        <v>972764</v>
      </c>
      <c r="AG27" s="511">
        <v>0</v>
      </c>
      <c r="AH27" s="511">
        <v>251721</v>
      </c>
      <c r="AI27" s="511">
        <v>2508</v>
      </c>
      <c r="AJ27" s="511">
        <v>0</v>
      </c>
      <c r="AK27" s="511">
        <v>0</v>
      </c>
      <c r="AL27" s="511">
        <v>1846556</v>
      </c>
      <c r="AM27" s="511">
        <v>553</v>
      </c>
      <c r="AN27" s="511">
        <v>0</v>
      </c>
      <c r="AO27" s="511">
        <v>0</v>
      </c>
      <c r="AP27" s="512">
        <v>4887268</v>
      </c>
      <c r="AQ27" s="510">
        <v>0</v>
      </c>
      <c r="AR27" s="511">
        <v>8279618</v>
      </c>
      <c r="AS27" s="511">
        <v>0</v>
      </c>
      <c r="AT27" s="511">
        <v>1280187</v>
      </c>
      <c r="AU27" s="511">
        <v>7686104</v>
      </c>
      <c r="AV27" s="511">
        <v>17592</v>
      </c>
      <c r="AW27" s="512">
        <v>17263501</v>
      </c>
      <c r="AX27" s="512">
        <v>22150769</v>
      </c>
      <c r="AY27" s="511">
        <v>4000281</v>
      </c>
      <c r="AZ27" s="512">
        <v>21263782</v>
      </c>
      <c r="BA27" s="512">
        <v>26151050</v>
      </c>
      <c r="BB27" s="512">
        <v>-20970434</v>
      </c>
      <c r="BC27" s="511">
        <v>293348</v>
      </c>
      <c r="BD27" s="512">
        <v>5180616</v>
      </c>
      <c r="BF27" s="229">
        <f t="shared" si="1"/>
        <v>0.9467135881377301</v>
      </c>
      <c r="BG27" s="227"/>
      <c r="BH27" s="230">
        <f t="shared" si="2"/>
        <v>5.3286411862269997E-2</v>
      </c>
      <c r="BJ27" s="229">
        <f t="shared" si="0"/>
        <v>2.5347308667736001E-2</v>
      </c>
      <c r="BL27" s="514">
        <f t="shared" si="4"/>
        <v>2.5344087885108418E-2</v>
      </c>
      <c r="BN27" s="514">
        <v>0.29469429890190701</v>
      </c>
      <c r="BP27" s="514">
        <v>0.138565954318946</v>
      </c>
    </row>
    <row r="28" spans="1:68">
      <c r="A28" s="518" t="s">
        <v>218</v>
      </c>
      <c r="B28" s="517" t="s">
        <v>9</v>
      </c>
      <c r="C28" s="510">
        <v>76727</v>
      </c>
      <c r="D28" s="511">
        <v>13331</v>
      </c>
      <c r="E28" s="511">
        <v>27764</v>
      </c>
      <c r="F28" s="511">
        <v>12942</v>
      </c>
      <c r="G28" s="511">
        <v>472256</v>
      </c>
      <c r="H28" s="511">
        <v>56058</v>
      </c>
      <c r="I28" s="511">
        <v>96440</v>
      </c>
      <c r="J28" s="511">
        <v>24558</v>
      </c>
      <c r="K28" s="511">
        <v>696</v>
      </c>
      <c r="L28" s="511">
        <v>3172</v>
      </c>
      <c r="M28" s="511">
        <v>220527</v>
      </c>
      <c r="N28" s="511">
        <v>30</v>
      </c>
      <c r="O28" s="511">
        <v>108041</v>
      </c>
      <c r="P28" s="511">
        <v>6189</v>
      </c>
      <c r="Q28" s="511">
        <v>494</v>
      </c>
      <c r="R28" s="511">
        <v>80027</v>
      </c>
      <c r="S28" s="511">
        <v>2272</v>
      </c>
      <c r="T28" s="511">
        <v>95577</v>
      </c>
      <c r="U28" s="511">
        <v>22720</v>
      </c>
      <c r="V28" s="511">
        <v>12916</v>
      </c>
      <c r="W28" s="511">
        <v>4352</v>
      </c>
      <c r="X28" s="511">
        <v>276458</v>
      </c>
      <c r="Y28" s="511">
        <v>246556</v>
      </c>
      <c r="Z28" s="511">
        <v>116907</v>
      </c>
      <c r="AA28" s="511">
        <v>18252</v>
      </c>
      <c r="AB28" s="511">
        <v>16412</v>
      </c>
      <c r="AC28" s="511">
        <v>525923</v>
      </c>
      <c r="AD28" s="511">
        <v>466958</v>
      </c>
      <c r="AE28" s="511">
        <v>2727</v>
      </c>
      <c r="AF28" s="511">
        <v>121704</v>
      </c>
      <c r="AG28" s="511">
        <v>483299</v>
      </c>
      <c r="AH28" s="511">
        <v>435173</v>
      </c>
      <c r="AI28" s="511">
        <v>417526</v>
      </c>
      <c r="AJ28" s="511">
        <v>478652</v>
      </c>
      <c r="AK28" s="511">
        <v>231965</v>
      </c>
      <c r="AL28" s="511">
        <v>394440</v>
      </c>
      <c r="AM28" s="511">
        <v>372357</v>
      </c>
      <c r="AN28" s="511">
        <v>223491</v>
      </c>
      <c r="AO28" s="511">
        <v>4567</v>
      </c>
      <c r="AP28" s="512">
        <v>6170456</v>
      </c>
      <c r="AQ28" s="510">
        <v>190664</v>
      </c>
      <c r="AR28" s="511">
        <v>3228685</v>
      </c>
      <c r="AS28" s="511">
        <v>0</v>
      </c>
      <c r="AT28" s="511">
        <v>166218</v>
      </c>
      <c r="AU28" s="511">
        <v>854455</v>
      </c>
      <c r="AV28" s="511">
        <v>22500</v>
      </c>
      <c r="AW28" s="512">
        <v>4462522</v>
      </c>
      <c r="AX28" s="512">
        <v>10632978</v>
      </c>
      <c r="AY28" s="511">
        <v>1708151</v>
      </c>
      <c r="AZ28" s="512">
        <v>6170673</v>
      </c>
      <c r="BA28" s="512">
        <v>12341129</v>
      </c>
      <c r="BB28" s="512">
        <v>-8273582</v>
      </c>
      <c r="BC28" s="511">
        <v>-2102909</v>
      </c>
      <c r="BD28" s="512">
        <v>4067547</v>
      </c>
      <c r="BF28" s="229">
        <f t="shared" si="1"/>
        <v>0.7781058138181044</v>
      </c>
      <c r="BG28" s="227"/>
      <c r="BH28" s="230">
        <f t="shared" si="2"/>
        <v>0.22189418618189599</v>
      </c>
      <c r="BJ28" s="229">
        <f t="shared" si="0"/>
        <v>9.8843298429819992E-3</v>
      </c>
      <c r="BL28" s="514">
        <f t="shared" si="4"/>
        <v>9.8830738801395177E-3</v>
      </c>
      <c r="BN28" s="514">
        <v>0.44488705354849001</v>
      </c>
      <c r="BP28" s="514">
        <v>0.202380206055394</v>
      </c>
    </row>
    <row r="29" spans="1:68">
      <c r="A29" s="518" t="s">
        <v>219</v>
      </c>
      <c r="B29" s="517" t="s">
        <v>2</v>
      </c>
      <c r="C29" s="510">
        <v>82493</v>
      </c>
      <c r="D29" s="511">
        <v>3590</v>
      </c>
      <c r="E29" s="511">
        <v>12344</v>
      </c>
      <c r="F29" s="511">
        <v>7560</v>
      </c>
      <c r="G29" s="511">
        <v>67728</v>
      </c>
      <c r="H29" s="511">
        <v>3986</v>
      </c>
      <c r="I29" s="511">
        <v>31560</v>
      </c>
      <c r="J29" s="511">
        <v>12086</v>
      </c>
      <c r="K29" s="511">
        <v>2136</v>
      </c>
      <c r="L29" s="511">
        <v>4746</v>
      </c>
      <c r="M29" s="511">
        <v>59980</v>
      </c>
      <c r="N29" s="511">
        <v>538</v>
      </c>
      <c r="O29" s="511">
        <v>6927</v>
      </c>
      <c r="P29" s="511">
        <v>16719</v>
      </c>
      <c r="Q29" s="511">
        <v>828</v>
      </c>
      <c r="R29" s="511">
        <v>11166</v>
      </c>
      <c r="S29" s="511">
        <v>721</v>
      </c>
      <c r="T29" s="511">
        <v>84645</v>
      </c>
      <c r="U29" s="511">
        <v>21510</v>
      </c>
      <c r="V29" s="511">
        <v>3356</v>
      </c>
      <c r="W29" s="511">
        <v>3636</v>
      </c>
      <c r="X29" s="511">
        <v>5543</v>
      </c>
      <c r="Y29" s="511">
        <v>40087</v>
      </c>
      <c r="Z29" s="511">
        <v>205318</v>
      </c>
      <c r="AA29" s="511">
        <v>129264</v>
      </c>
      <c r="AB29" s="511">
        <v>11344</v>
      </c>
      <c r="AC29" s="511">
        <v>244899</v>
      </c>
      <c r="AD29" s="511">
        <v>76751</v>
      </c>
      <c r="AE29" s="511">
        <v>879100</v>
      </c>
      <c r="AF29" s="511">
        <v>381080</v>
      </c>
      <c r="AG29" s="511">
        <v>130106</v>
      </c>
      <c r="AH29" s="511">
        <v>416095</v>
      </c>
      <c r="AI29" s="511">
        <v>239766</v>
      </c>
      <c r="AJ29" s="511">
        <v>266260</v>
      </c>
      <c r="AK29" s="511">
        <v>12837</v>
      </c>
      <c r="AL29" s="511">
        <v>49760</v>
      </c>
      <c r="AM29" s="511">
        <v>119002</v>
      </c>
      <c r="AN29" s="511">
        <v>0</v>
      </c>
      <c r="AO29" s="511">
        <v>0</v>
      </c>
      <c r="AP29" s="512">
        <v>3645467</v>
      </c>
      <c r="AQ29" s="510">
        <v>0</v>
      </c>
      <c r="AR29" s="511">
        <v>0</v>
      </c>
      <c r="AS29" s="511">
        <v>0</v>
      </c>
      <c r="AT29" s="511">
        <v>36489259</v>
      </c>
      <c r="AU29" s="511">
        <v>31807436</v>
      </c>
      <c r="AV29" s="511">
        <v>0</v>
      </c>
      <c r="AW29" s="512">
        <v>68296695</v>
      </c>
      <c r="AX29" s="512">
        <v>71942162</v>
      </c>
      <c r="AY29" s="511">
        <v>0</v>
      </c>
      <c r="AZ29" s="512">
        <v>68296695</v>
      </c>
      <c r="BA29" s="512">
        <v>71942162</v>
      </c>
      <c r="BB29" s="512">
        <v>-10510</v>
      </c>
      <c r="BC29" s="511">
        <v>68286185</v>
      </c>
      <c r="BD29" s="512">
        <v>71931652</v>
      </c>
      <c r="BF29" s="229">
        <f t="shared" si="1"/>
        <v>1.4608957679086709E-4</v>
      </c>
      <c r="BG29" s="227"/>
      <c r="BH29" s="230">
        <f t="shared" si="2"/>
        <v>0.99985391042320904</v>
      </c>
      <c r="BJ29" s="229">
        <f t="shared" si="0"/>
        <v>0</v>
      </c>
      <c r="BL29" s="514">
        <f t="shared" si="4"/>
        <v>0</v>
      </c>
      <c r="BN29" s="514">
        <v>0.48747409554836901</v>
      </c>
      <c r="BP29" s="514">
        <v>0.26298787076376301</v>
      </c>
    </row>
    <row r="30" spans="1:68">
      <c r="A30" s="518" t="s">
        <v>220</v>
      </c>
      <c r="B30" s="517" t="s">
        <v>25</v>
      </c>
      <c r="C30" s="510">
        <v>220226</v>
      </c>
      <c r="D30" s="511">
        <v>7563</v>
      </c>
      <c r="E30" s="511">
        <v>97909</v>
      </c>
      <c r="F30" s="511">
        <v>82890</v>
      </c>
      <c r="G30" s="511">
        <v>599659</v>
      </c>
      <c r="H30" s="511">
        <v>29376</v>
      </c>
      <c r="I30" s="511">
        <v>466560</v>
      </c>
      <c r="J30" s="511">
        <v>114288</v>
      </c>
      <c r="K30" s="511">
        <v>6235</v>
      </c>
      <c r="L30" s="511">
        <v>24732</v>
      </c>
      <c r="M30" s="511">
        <v>392065</v>
      </c>
      <c r="N30" s="511">
        <v>2642</v>
      </c>
      <c r="O30" s="511">
        <v>56759</v>
      </c>
      <c r="P30" s="511">
        <v>56528</v>
      </c>
      <c r="Q30" s="511">
        <v>2785</v>
      </c>
      <c r="R30" s="511">
        <v>59947</v>
      </c>
      <c r="S30" s="511">
        <v>2245</v>
      </c>
      <c r="T30" s="511">
        <v>304465</v>
      </c>
      <c r="U30" s="511">
        <v>70157</v>
      </c>
      <c r="V30" s="511">
        <v>8180</v>
      </c>
      <c r="W30" s="511">
        <v>49060</v>
      </c>
      <c r="X30" s="511">
        <v>39848</v>
      </c>
      <c r="Y30" s="511">
        <v>112673</v>
      </c>
      <c r="Z30" s="511">
        <v>1515163</v>
      </c>
      <c r="AA30" s="511">
        <v>105892</v>
      </c>
      <c r="AB30" s="511">
        <v>242705</v>
      </c>
      <c r="AC30" s="511">
        <v>1069600</v>
      </c>
      <c r="AD30" s="511">
        <v>80966</v>
      </c>
      <c r="AE30" s="511">
        <v>99709</v>
      </c>
      <c r="AF30" s="511">
        <v>256911</v>
      </c>
      <c r="AG30" s="511">
        <v>145716</v>
      </c>
      <c r="AH30" s="511">
        <v>303787</v>
      </c>
      <c r="AI30" s="511">
        <v>513728</v>
      </c>
      <c r="AJ30" s="511">
        <v>768218</v>
      </c>
      <c r="AK30" s="511">
        <v>12758</v>
      </c>
      <c r="AL30" s="511">
        <v>121049</v>
      </c>
      <c r="AM30" s="511">
        <v>1219577</v>
      </c>
      <c r="AN30" s="511">
        <v>0</v>
      </c>
      <c r="AO30" s="511">
        <v>6163</v>
      </c>
      <c r="AP30" s="512">
        <v>9268734</v>
      </c>
      <c r="AQ30" s="510">
        <v>5857</v>
      </c>
      <c r="AR30" s="511">
        <v>4338900</v>
      </c>
      <c r="AS30" s="511">
        <v>0</v>
      </c>
      <c r="AT30" s="511">
        <v>0</v>
      </c>
      <c r="AU30" s="511">
        <v>0</v>
      </c>
      <c r="AV30" s="511">
        <v>0</v>
      </c>
      <c r="AW30" s="512">
        <v>4344757</v>
      </c>
      <c r="AX30" s="512">
        <v>13613491</v>
      </c>
      <c r="AY30" s="511">
        <v>1752403</v>
      </c>
      <c r="AZ30" s="512">
        <v>6097160</v>
      </c>
      <c r="BA30" s="512">
        <v>15365894</v>
      </c>
      <c r="BB30" s="512">
        <v>-668997</v>
      </c>
      <c r="BC30" s="511">
        <v>5428163</v>
      </c>
      <c r="BD30" s="512">
        <v>14696897</v>
      </c>
      <c r="BF30" s="229">
        <f t="shared" si="1"/>
        <v>4.9142207535157585E-2</v>
      </c>
      <c r="BG30" s="227"/>
      <c r="BH30" s="230">
        <f t="shared" si="2"/>
        <v>0.95085779246484203</v>
      </c>
      <c r="BJ30" s="229">
        <f t="shared" si="0"/>
        <v>1.3283153592163E-2</v>
      </c>
      <c r="BL30" s="514">
        <f t="shared" si="4"/>
        <v>1.328146575418028E-2</v>
      </c>
      <c r="BN30" s="514">
        <v>0.40809634850131998</v>
      </c>
      <c r="BP30" s="514">
        <v>8.8869575666209996E-2</v>
      </c>
    </row>
    <row r="31" spans="1:68">
      <c r="A31" s="518" t="s">
        <v>221</v>
      </c>
      <c r="B31" s="517" t="s">
        <v>250</v>
      </c>
      <c r="C31" s="510">
        <v>36668</v>
      </c>
      <c r="D31" s="511">
        <v>563</v>
      </c>
      <c r="E31" s="511">
        <v>3536</v>
      </c>
      <c r="F31" s="511">
        <v>8865</v>
      </c>
      <c r="G31" s="511">
        <v>135667</v>
      </c>
      <c r="H31" s="511">
        <v>2860</v>
      </c>
      <c r="I31" s="511">
        <v>6151</v>
      </c>
      <c r="J31" s="511">
        <v>3886</v>
      </c>
      <c r="K31" s="511">
        <v>309</v>
      </c>
      <c r="L31" s="511">
        <v>926</v>
      </c>
      <c r="M31" s="511">
        <v>12415</v>
      </c>
      <c r="N31" s="511">
        <v>20</v>
      </c>
      <c r="O31" s="511">
        <v>1888</v>
      </c>
      <c r="P31" s="511">
        <v>2628</v>
      </c>
      <c r="Q31" s="511">
        <v>321</v>
      </c>
      <c r="R31" s="511">
        <v>5539</v>
      </c>
      <c r="S31" s="511">
        <v>189</v>
      </c>
      <c r="T31" s="511">
        <v>25257</v>
      </c>
      <c r="U31" s="511">
        <v>2804</v>
      </c>
      <c r="V31" s="511">
        <v>544</v>
      </c>
      <c r="W31" s="511">
        <v>2847</v>
      </c>
      <c r="X31" s="511">
        <v>2698</v>
      </c>
      <c r="Y31" s="511">
        <v>47873</v>
      </c>
      <c r="Z31" s="511">
        <v>14057</v>
      </c>
      <c r="AA31" s="511">
        <v>323686</v>
      </c>
      <c r="AB31" s="511">
        <v>37161</v>
      </c>
      <c r="AC31" s="511">
        <v>202584</v>
      </c>
      <c r="AD31" s="511">
        <v>35743</v>
      </c>
      <c r="AE31" s="511">
        <v>17848</v>
      </c>
      <c r="AF31" s="511">
        <v>224820</v>
      </c>
      <c r="AG31" s="511">
        <v>106336</v>
      </c>
      <c r="AH31" s="511">
        <v>198878</v>
      </c>
      <c r="AI31" s="511">
        <v>342135</v>
      </c>
      <c r="AJ31" s="511">
        <v>588761</v>
      </c>
      <c r="AK31" s="511">
        <v>11820</v>
      </c>
      <c r="AL31" s="511">
        <v>29692</v>
      </c>
      <c r="AM31" s="511">
        <v>559160</v>
      </c>
      <c r="AN31" s="511">
        <v>0</v>
      </c>
      <c r="AO31" s="511">
        <v>3801</v>
      </c>
      <c r="AP31" s="512">
        <v>3000936</v>
      </c>
      <c r="AQ31" s="510">
        <v>2329</v>
      </c>
      <c r="AR31" s="511">
        <v>2136274</v>
      </c>
      <c r="AS31" s="511">
        <v>-264982</v>
      </c>
      <c r="AT31" s="511">
        <v>0</v>
      </c>
      <c r="AU31" s="511">
        <v>0</v>
      </c>
      <c r="AV31" s="511">
        <v>0</v>
      </c>
      <c r="AW31" s="512">
        <v>1873621</v>
      </c>
      <c r="AX31" s="512">
        <v>4874557</v>
      </c>
      <c r="AY31" s="511">
        <v>8085</v>
      </c>
      <c r="AZ31" s="512">
        <v>1881706</v>
      </c>
      <c r="BA31" s="512">
        <v>4882642</v>
      </c>
      <c r="BB31" s="512">
        <v>-4758</v>
      </c>
      <c r="BC31" s="511">
        <v>1876948</v>
      </c>
      <c r="BD31" s="512">
        <v>4877884</v>
      </c>
      <c r="BF31" s="229">
        <f t="shared" si="1"/>
        <v>9.7608869893202603E-4</v>
      </c>
      <c r="BG31" s="227"/>
      <c r="BH31" s="230">
        <f t="shared" si="2"/>
        <v>0.99902391130106805</v>
      </c>
      <c r="BJ31" s="229">
        <f t="shared" si="0"/>
        <v>6.5400114445929997E-3</v>
      </c>
      <c r="BL31" s="514">
        <f t="shared" si="4"/>
        <v>6.5391804311106198E-3</v>
      </c>
      <c r="BN31" s="514">
        <v>0.51714513916280103</v>
      </c>
      <c r="BP31" s="514">
        <v>0.15704883510965001</v>
      </c>
    </row>
    <row r="32" spans="1:68">
      <c r="A32" s="518" t="s">
        <v>222</v>
      </c>
      <c r="B32" s="517" t="s">
        <v>251</v>
      </c>
      <c r="C32" s="510">
        <v>13317</v>
      </c>
      <c r="D32" s="511">
        <v>268</v>
      </c>
      <c r="E32" s="511">
        <v>1174</v>
      </c>
      <c r="F32" s="511">
        <v>4739</v>
      </c>
      <c r="G32" s="511">
        <v>88229</v>
      </c>
      <c r="H32" s="511">
        <v>447</v>
      </c>
      <c r="I32" s="511">
        <v>1678</v>
      </c>
      <c r="J32" s="511">
        <v>4186</v>
      </c>
      <c r="K32" s="511">
        <v>5</v>
      </c>
      <c r="L32" s="511">
        <v>52</v>
      </c>
      <c r="M32" s="511">
        <v>13287</v>
      </c>
      <c r="N32" s="511">
        <v>0</v>
      </c>
      <c r="O32" s="511">
        <v>6</v>
      </c>
      <c r="P32" s="511">
        <v>278</v>
      </c>
      <c r="Q32" s="511">
        <v>78</v>
      </c>
      <c r="R32" s="511">
        <v>222</v>
      </c>
      <c r="S32" s="511">
        <v>52</v>
      </c>
      <c r="T32" s="511">
        <v>11011</v>
      </c>
      <c r="U32" s="511">
        <v>1087</v>
      </c>
      <c r="V32" s="511">
        <v>432</v>
      </c>
      <c r="W32" s="511">
        <v>663</v>
      </c>
      <c r="X32" s="511">
        <v>943</v>
      </c>
      <c r="Y32" s="511">
        <v>135875</v>
      </c>
      <c r="Z32" s="511">
        <v>307623</v>
      </c>
      <c r="AA32" s="511">
        <v>4566</v>
      </c>
      <c r="AB32" s="511">
        <v>0</v>
      </c>
      <c r="AC32" s="511">
        <v>81446</v>
      </c>
      <c r="AD32" s="511">
        <v>58413</v>
      </c>
      <c r="AE32" s="511">
        <v>452</v>
      </c>
      <c r="AF32" s="511">
        <v>108788</v>
      </c>
      <c r="AG32" s="511">
        <v>139570</v>
      </c>
      <c r="AH32" s="511">
        <v>909644</v>
      </c>
      <c r="AI32" s="511">
        <v>129400</v>
      </c>
      <c r="AJ32" s="511">
        <v>271824</v>
      </c>
      <c r="AK32" s="511">
        <v>138</v>
      </c>
      <c r="AL32" s="511">
        <v>10383</v>
      </c>
      <c r="AM32" s="511">
        <v>777505</v>
      </c>
      <c r="AN32" s="511">
        <v>0</v>
      </c>
      <c r="AO32" s="511">
        <v>29248</v>
      </c>
      <c r="AP32" s="512">
        <v>3107029</v>
      </c>
      <c r="AQ32" s="510">
        <v>0</v>
      </c>
      <c r="AR32" s="511">
        <v>263779</v>
      </c>
      <c r="AS32" s="511">
        <v>903654</v>
      </c>
      <c r="AT32" s="511">
        <v>0</v>
      </c>
      <c r="AU32" s="511">
        <v>0</v>
      </c>
      <c r="AV32" s="511">
        <v>0</v>
      </c>
      <c r="AW32" s="512">
        <v>1167433</v>
      </c>
      <c r="AX32" s="512">
        <v>4274462</v>
      </c>
      <c r="AY32" s="511">
        <v>3275</v>
      </c>
      <c r="AZ32" s="512">
        <v>1170708</v>
      </c>
      <c r="BA32" s="512">
        <v>4277737</v>
      </c>
      <c r="BB32" s="512">
        <v>-1598</v>
      </c>
      <c r="BC32" s="511">
        <v>1169110</v>
      </c>
      <c r="BD32" s="512">
        <v>4276139</v>
      </c>
      <c r="BF32" s="229">
        <f t="shared" si="1"/>
        <v>3.7384821762364477E-4</v>
      </c>
      <c r="BG32" s="227"/>
      <c r="BH32" s="230">
        <f t="shared" si="2"/>
        <v>0.99962615178237602</v>
      </c>
      <c r="BJ32" s="229">
        <f t="shared" si="0"/>
        <v>8.0753577436399996E-4</v>
      </c>
      <c r="BL32" s="514">
        <f t="shared" si="4"/>
        <v>8.0743316397536592E-4</v>
      </c>
      <c r="BN32" s="514">
        <v>0.68150941772472795</v>
      </c>
      <c r="BP32" s="514">
        <v>0.49588074662680498</v>
      </c>
    </row>
    <row r="33" spans="1:68">
      <c r="A33" s="518" t="s">
        <v>223</v>
      </c>
      <c r="B33" s="517" t="s">
        <v>3</v>
      </c>
      <c r="C33" s="510">
        <v>2880519</v>
      </c>
      <c r="D33" s="511">
        <v>60462</v>
      </c>
      <c r="E33" s="511">
        <v>858450</v>
      </c>
      <c r="F33" s="511">
        <v>57762</v>
      </c>
      <c r="G33" s="511">
        <v>7603392</v>
      </c>
      <c r="H33" s="511">
        <v>187489</v>
      </c>
      <c r="I33" s="511">
        <v>544209</v>
      </c>
      <c r="J33" s="511">
        <v>134196</v>
      </c>
      <c r="K33" s="511">
        <v>31704</v>
      </c>
      <c r="L33" s="511">
        <v>82734</v>
      </c>
      <c r="M33" s="511">
        <v>614543</v>
      </c>
      <c r="N33" s="511">
        <v>22557</v>
      </c>
      <c r="O33" s="511">
        <v>20860</v>
      </c>
      <c r="P33" s="511">
        <v>203168</v>
      </c>
      <c r="Q33" s="511">
        <v>18192</v>
      </c>
      <c r="R33" s="511">
        <v>470559</v>
      </c>
      <c r="S33" s="511">
        <v>21787</v>
      </c>
      <c r="T33" s="511">
        <v>861703</v>
      </c>
      <c r="U33" s="511">
        <v>575731</v>
      </c>
      <c r="V33" s="511">
        <v>94703</v>
      </c>
      <c r="W33" s="511">
        <v>334655</v>
      </c>
      <c r="X33" s="511">
        <v>288763</v>
      </c>
      <c r="Y33" s="511">
        <v>3600177</v>
      </c>
      <c r="Z33" s="511">
        <v>163183</v>
      </c>
      <c r="AA33" s="511">
        <v>93133</v>
      </c>
      <c r="AB33" s="511">
        <v>60895</v>
      </c>
      <c r="AC33" s="511">
        <v>889135</v>
      </c>
      <c r="AD33" s="511">
        <v>154242</v>
      </c>
      <c r="AE33" s="511">
        <v>104441</v>
      </c>
      <c r="AF33" s="511">
        <v>2146449</v>
      </c>
      <c r="AG33" s="511">
        <v>298998</v>
      </c>
      <c r="AH33" s="511">
        <v>483300</v>
      </c>
      <c r="AI33" s="511">
        <v>497410</v>
      </c>
      <c r="AJ33" s="511">
        <v>5491376</v>
      </c>
      <c r="AK33" s="511">
        <v>227302</v>
      </c>
      <c r="AL33" s="511">
        <v>912007</v>
      </c>
      <c r="AM33" s="511">
        <v>4413445</v>
      </c>
      <c r="AN33" s="511">
        <v>338339</v>
      </c>
      <c r="AO33" s="511">
        <v>34481</v>
      </c>
      <c r="AP33" s="512">
        <v>35876451</v>
      </c>
      <c r="AQ33" s="510">
        <v>1442810</v>
      </c>
      <c r="AR33" s="511">
        <v>50548458</v>
      </c>
      <c r="AS33" s="511">
        <v>2169</v>
      </c>
      <c r="AT33" s="511">
        <v>740868</v>
      </c>
      <c r="AU33" s="511">
        <v>7872815</v>
      </c>
      <c r="AV33" s="511">
        <v>164232</v>
      </c>
      <c r="AW33" s="512">
        <v>60771352</v>
      </c>
      <c r="AX33" s="512">
        <v>96647803</v>
      </c>
      <c r="AY33" s="511">
        <v>26783343</v>
      </c>
      <c r="AZ33" s="512">
        <v>87554695</v>
      </c>
      <c r="BA33" s="512">
        <v>123431146</v>
      </c>
      <c r="BB33" s="512">
        <v>-31989407</v>
      </c>
      <c r="BC33" s="511">
        <v>55565288</v>
      </c>
      <c r="BD33" s="512">
        <v>91441739</v>
      </c>
      <c r="BF33" s="229">
        <f t="shared" si="1"/>
        <v>0.33098948974556619</v>
      </c>
      <c r="BG33" s="227"/>
      <c r="BH33" s="230">
        <f t="shared" si="2"/>
        <v>0.66901051025443403</v>
      </c>
      <c r="BJ33" s="229">
        <f t="shared" si="0"/>
        <v>0.15474957511373899</v>
      </c>
      <c r="BL33" s="514">
        <f t="shared" si="4"/>
        <v>0.15472991169504294</v>
      </c>
      <c r="BN33" s="514">
        <v>0.741048964521552</v>
      </c>
      <c r="BP33" s="514">
        <v>0.29699064450206902</v>
      </c>
    </row>
    <row r="34" spans="1:68">
      <c r="A34" s="518" t="s">
        <v>224</v>
      </c>
      <c r="B34" s="517" t="s">
        <v>4</v>
      </c>
      <c r="C34" s="510">
        <v>181033</v>
      </c>
      <c r="D34" s="511">
        <v>52647</v>
      </c>
      <c r="E34" s="511">
        <v>119881</v>
      </c>
      <c r="F34" s="511">
        <v>103024</v>
      </c>
      <c r="G34" s="511">
        <v>519411</v>
      </c>
      <c r="H34" s="511">
        <v>38547</v>
      </c>
      <c r="I34" s="511">
        <v>69556</v>
      </c>
      <c r="J34" s="511">
        <v>32663</v>
      </c>
      <c r="K34" s="511">
        <v>1205</v>
      </c>
      <c r="L34" s="511">
        <v>4867</v>
      </c>
      <c r="M34" s="511">
        <v>208115</v>
      </c>
      <c r="N34" s="511">
        <v>1868</v>
      </c>
      <c r="O34" s="511">
        <v>16229</v>
      </c>
      <c r="P34" s="511">
        <v>44907</v>
      </c>
      <c r="Q34" s="511">
        <v>2711</v>
      </c>
      <c r="R34" s="511">
        <v>66275</v>
      </c>
      <c r="S34" s="511">
        <v>5696</v>
      </c>
      <c r="T34" s="511">
        <v>126492</v>
      </c>
      <c r="U34" s="511">
        <v>53325</v>
      </c>
      <c r="V34" s="511">
        <v>18392</v>
      </c>
      <c r="W34" s="511">
        <v>26529</v>
      </c>
      <c r="X34" s="511">
        <v>47975</v>
      </c>
      <c r="Y34" s="511">
        <v>981273</v>
      </c>
      <c r="Z34" s="511">
        <v>266591</v>
      </c>
      <c r="AA34" s="511">
        <v>124143</v>
      </c>
      <c r="AB34" s="511">
        <v>128284</v>
      </c>
      <c r="AC34" s="511">
        <v>1247961</v>
      </c>
      <c r="AD34" s="511">
        <v>1056735</v>
      </c>
      <c r="AE34" s="511">
        <v>6497669</v>
      </c>
      <c r="AF34" s="511">
        <v>1509791</v>
      </c>
      <c r="AG34" s="511">
        <v>212599</v>
      </c>
      <c r="AH34" s="511">
        <v>1019009</v>
      </c>
      <c r="AI34" s="511">
        <v>373123</v>
      </c>
      <c r="AJ34" s="511">
        <v>925320</v>
      </c>
      <c r="AK34" s="511">
        <v>106939</v>
      </c>
      <c r="AL34" s="511">
        <v>373435</v>
      </c>
      <c r="AM34" s="511">
        <v>463297</v>
      </c>
      <c r="AN34" s="511">
        <v>0</v>
      </c>
      <c r="AO34" s="511">
        <v>7840</v>
      </c>
      <c r="AP34" s="512">
        <v>17035357</v>
      </c>
      <c r="AQ34" s="510">
        <v>245</v>
      </c>
      <c r="AR34" s="511">
        <v>16231289</v>
      </c>
      <c r="AS34" s="511">
        <v>0</v>
      </c>
      <c r="AT34" s="511">
        <v>0</v>
      </c>
      <c r="AU34" s="511">
        <v>0</v>
      </c>
      <c r="AV34" s="511">
        <v>0</v>
      </c>
      <c r="AW34" s="512">
        <v>16231534</v>
      </c>
      <c r="AX34" s="512">
        <v>33266891</v>
      </c>
      <c r="AY34" s="511">
        <v>673270</v>
      </c>
      <c r="AZ34" s="512">
        <v>16904804</v>
      </c>
      <c r="BA34" s="512">
        <v>33940161</v>
      </c>
      <c r="BB34" s="512">
        <v>-3791086</v>
      </c>
      <c r="BC34" s="511">
        <v>13113718</v>
      </c>
      <c r="BD34" s="512">
        <v>30149075</v>
      </c>
      <c r="BF34" s="229">
        <f t="shared" si="1"/>
        <v>0.11395973251603222</v>
      </c>
      <c r="BG34" s="227"/>
      <c r="BH34" s="230">
        <f t="shared" si="2"/>
        <v>0.88604026748396802</v>
      </c>
      <c r="BJ34" s="229">
        <f t="shared" si="0"/>
        <v>4.9690636978447E-2</v>
      </c>
      <c r="BL34" s="514">
        <f t="shared" si="4"/>
        <v>4.9684322985019472E-2</v>
      </c>
      <c r="BN34" s="514">
        <v>0.70740929862690605</v>
      </c>
      <c r="BP34" s="514">
        <v>0.24202132237887899</v>
      </c>
    </row>
    <row r="35" spans="1:68">
      <c r="A35" s="518" t="s">
        <v>225</v>
      </c>
      <c r="B35" s="517" t="s">
        <v>5</v>
      </c>
      <c r="C35" s="510">
        <v>14862</v>
      </c>
      <c r="D35" s="511">
        <v>827</v>
      </c>
      <c r="E35" s="511">
        <v>3059</v>
      </c>
      <c r="F35" s="511">
        <v>4026</v>
      </c>
      <c r="G35" s="511">
        <v>56422</v>
      </c>
      <c r="H35" s="511">
        <v>3039</v>
      </c>
      <c r="I35" s="511">
        <v>5444</v>
      </c>
      <c r="J35" s="511">
        <v>3001</v>
      </c>
      <c r="K35" s="511">
        <v>279</v>
      </c>
      <c r="L35" s="511">
        <v>1490</v>
      </c>
      <c r="M35" s="511">
        <v>15738</v>
      </c>
      <c r="N35" s="511">
        <v>100</v>
      </c>
      <c r="O35" s="511">
        <v>138</v>
      </c>
      <c r="P35" s="511">
        <v>6332</v>
      </c>
      <c r="Q35" s="511">
        <v>506</v>
      </c>
      <c r="R35" s="511">
        <v>6925</v>
      </c>
      <c r="S35" s="511">
        <v>242</v>
      </c>
      <c r="T35" s="511">
        <v>12061</v>
      </c>
      <c r="U35" s="511">
        <v>4959</v>
      </c>
      <c r="V35" s="511">
        <v>1635</v>
      </c>
      <c r="W35" s="511">
        <v>1615</v>
      </c>
      <c r="X35" s="511">
        <v>3922</v>
      </c>
      <c r="Y35" s="511">
        <v>84943</v>
      </c>
      <c r="Z35" s="511">
        <v>47616</v>
      </c>
      <c r="AA35" s="511">
        <v>1553</v>
      </c>
      <c r="AB35" s="511">
        <v>2523</v>
      </c>
      <c r="AC35" s="511">
        <v>707753</v>
      </c>
      <c r="AD35" s="511">
        <v>138429</v>
      </c>
      <c r="AE35" s="511">
        <v>705928</v>
      </c>
      <c r="AF35" s="511">
        <v>782911</v>
      </c>
      <c r="AG35" s="511">
        <v>125358</v>
      </c>
      <c r="AH35" s="511">
        <v>24480</v>
      </c>
      <c r="AI35" s="511">
        <v>25185</v>
      </c>
      <c r="AJ35" s="511">
        <v>568210</v>
      </c>
      <c r="AK35" s="511">
        <v>34773</v>
      </c>
      <c r="AL35" s="511">
        <v>153917</v>
      </c>
      <c r="AM35" s="511">
        <v>241607</v>
      </c>
      <c r="AN35" s="511">
        <v>0</v>
      </c>
      <c r="AO35" s="511">
        <v>27720</v>
      </c>
      <c r="AP35" s="512">
        <v>3819528</v>
      </c>
      <c r="AQ35" s="510">
        <v>0</v>
      </c>
      <c r="AR35" s="511">
        <v>66208885</v>
      </c>
      <c r="AS35" s="511">
        <v>49470</v>
      </c>
      <c r="AT35" s="511">
        <v>0</v>
      </c>
      <c r="AU35" s="511">
        <v>794261</v>
      </c>
      <c r="AV35" s="511">
        <v>0</v>
      </c>
      <c r="AW35" s="512">
        <v>67052616</v>
      </c>
      <c r="AX35" s="512">
        <v>70872144</v>
      </c>
      <c r="AY35" s="511">
        <v>17845</v>
      </c>
      <c r="AZ35" s="512">
        <v>67070461</v>
      </c>
      <c r="BA35" s="512">
        <v>70889989</v>
      </c>
      <c r="BB35" s="512">
        <v>-6052</v>
      </c>
      <c r="BC35" s="511">
        <v>67064409</v>
      </c>
      <c r="BD35" s="512">
        <v>70883937</v>
      </c>
      <c r="BF35" s="229">
        <f t="shared" si="1"/>
        <v>8.539321175326656E-5</v>
      </c>
      <c r="BG35" s="227"/>
      <c r="BH35" s="230">
        <f t="shared" si="2"/>
        <v>0.99991460678824695</v>
      </c>
      <c r="BJ35" s="229">
        <f t="shared" si="0"/>
        <v>0.20269256922742099</v>
      </c>
      <c r="BL35" s="514">
        <f t="shared" si="4"/>
        <v>0.20266681388138938</v>
      </c>
      <c r="BN35" s="514">
        <v>0.85563170679980705</v>
      </c>
      <c r="BP35" s="514">
        <v>2.8338973327624001E-2</v>
      </c>
    </row>
    <row r="36" spans="1:68">
      <c r="A36" s="518" t="s">
        <v>226</v>
      </c>
      <c r="B36" s="517" t="s">
        <v>252</v>
      </c>
      <c r="C36" s="510">
        <v>3228654</v>
      </c>
      <c r="D36" s="511">
        <v>247125</v>
      </c>
      <c r="E36" s="511">
        <v>538660</v>
      </c>
      <c r="F36" s="511">
        <v>1121197</v>
      </c>
      <c r="G36" s="511">
        <v>4886000</v>
      </c>
      <c r="H36" s="511">
        <v>62964</v>
      </c>
      <c r="I36" s="511">
        <v>363275</v>
      </c>
      <c r="J36" s="511">
        <v>87885</v>
      </c>
      <c r="K36" s="511">
        <v>37787</v>
      </c>
      <c r="L36" s="511">
        <v>30291</v>
      </c>
      <c r="M36" s="511">
        <v>886013</v>
      </c>
      <c r="N36" s="511">
        <v>11494</v>
      </c>
      <c r="O36" s="511">
        <v>64161</v>
      </c>
      <c r="P36" s="511">
        <v>159282</v>
      </c>
      <c r="Q36" s="511">
        <v>10559</v>
      </c>
      <c r="R36" s="511">
        <v>219164</v>
      </c>
      <c r="S36" s="511">
        <v>12316</v>
      </c>
      <c r="T36" s="511">
        <v>460920</v>
      </c>
      <c r="U36" s="511">
        <v>251720</v>
      </c>
      <c r="V36" s="511">
        <v>64871</v>
      </c>
      <c r="W36" s="511">
        <v>85535</v>
      </c>
      <c r="X36" s="511">
        <v>508248</v>
      </c>
      <c r="Y36" s="511">
        <v>3819499</v>
      </c>
      <c r="Z36" s="511">
        <v>468735</v>
      </c>
      <c r="AA36" s="511">
        <v>122579</v>
      </c>
      <c r="AB36" s="511">
        <v>284649</v>
      </c>
      <c r="AC36" s="511">
        <v>5939596</v>
      </c>
      <c r="AD36" s="511">
        <v>1247391</v>
      </c>
      <c r="AE36" s="511">
        <v>251079</v>
      </c>
      <c r="AF36" s="511">
        <v>7571884</v>
      </c>
      <c r="AG36" s="511">
        <v>991404</v>
      </c>
      <c r="AH36" s="511">
        <v>2041900</v>
      </c>
      <c r="AI36" s="511">
        <v>1194180</v>
      </c>
      <c r="AJ36" s="511">
        <v>2023790</v>
      </c>
      <c r="AK36" s="511">
        <v>271105</v>
      </c>
      <c r="AL36" s="511">
        <v>923032</v>
      </c>
      <c r="AM36" s="511">
        <v>3072437</v>
      </c>
      <c r="AN36" s="511">
        <v>78975</v>
      </c>
      <c r="AO36" s="511">
        <v>279668</v>
      </c>
      <c r="AP36" s="512">
        <v>43920024</v>
      </c>
      <c r="AQ36" s="510">
        <v>360906</v>
      </c>
      <c r="AR36" s="511">
        <v>15907469</v>
      </c>
      <c r="AS36" s="511">
        <v>275244</v>
      </c>
      <c r="AT36" s="511">
        <v>89229</v>
      </c>
      <c r="AU36" s="511">
        <v>738980</v>
      </c>
      <c r="AV36" s="511">
        <v>82849</v>
      </c>
      <c r="AW36" s="512">
        <v>17454677</v>
      </c>
      <c r="AX36" s="512">
        <v>61374701</v>
      </c>
      <c r="AY36" s="511">
        <v>31336164</v>
      </c>
      <c r="AZ36" s="512">
        <v>48790841</v>
      </c>
      <c r="BA36" s="512">
        <v>92710865</v>
      </c>
      <c r="BB36" s="512">
        <v>-23626349</v>
      </c>
      <c r="BC36" s="511">
        <v>25164492</v>
      </c>
      <c r="BD36" s="512">
        <v>69084516</v>
      </c>
      <c r="BF36" s="229">
        <f t="shared" si="1"/>
        <v>0.38495257190743787</v>
      </c>
      <c r="BG36" s="227"/>
      <c r="BH36" s="230">
        <f t="shared" si="2"/>
        <v>0.61504742809256197</v>
      </c>
      <c r="BJ36" s="229">
        <f t="shared" si="0"/>
        <v>4.8699291062151998E-2</v>
      </c>
      <c r="BL36" s="514">
        <f t="shared" si="4"/>
        <v>4.8693103035143508E-2</v>
      </c>
      <c r="BN36" s="514">
        <v>0.54493016930161298</v>
      </c>
      <c r="BP36" s="514">
        <v>0.26575276289118099</v>
      </c>
    </row>
    <row r="37" spans="1:68">
      <c r="A37" s="518" t="s">
        <v>227</v>
      </c>
      <c r="B37" s="517" t="s">
        <v>198</v>
      </c>
      <c r="C37" s="510">
        <v>149278</v>
      </c>
      <c r="D37" s="511">
        <v>7803</v>
      </c>
      <c r="E37" s="511">
        <v>35125</v>
      </c>
      <c r="F37" s="511">
        <v>34129</v>
      </c>
      <c r="G37" s="511">
        <v>380026</v>
      </c>
      <c r="H37" s="511">
        <v>13579</v>
      </c>
      <c r="I37" s="511">
        <v>51114</v>
      </c>
      <c r="J37" s="511">
        <v>25078</v>
      </c>
      <c r="K37" s="511">
        <v>2222</v>
      </c>
      <c r="L37" s="511">
        <v>7963</v>
      </c>
      <c r="M37" s="511">
        <v>142225</v>
      </c>
      <c r="N37" s="511">
        <v>1318</v>
      </c>
      <c r="O37" s="511">
        <v>4103</v>
      </c>
      <c r="P37" s="511">
        <v>30871</v>
      </c>
      <c r="Q37" s="511">
        <v>2769</v>
      </c>
      <c r="R37" s="511">
        <v>78788</v>
      </c>
      <c r="S37" s="511">
        <v>4085</v>
      </c>
      <c r="T37" s="511">
        <v>224657</v>
      </c>
      <c r="U37" s="511">
        <v>172254</v>
      </c>
      <c r="V37" s="511">
        <v>61094</v>
      </c>
      <c r="W37" s="511">
        <v>16637</v>
      </c>
      <c r="X37" s="511">
        <v>26529</v>
      </c>
      <c r="Y37" s="511">
        <v>621776</v>
      </c>
      <c r="Z37" s="511">
        <v>264180</v>
      </c>
      <c r="AA37" s="511">
        <v>204615</v>
      </c>
      <c r="AB37" s="511">
        <v>38931</v>
      </c>
      <c r="AC37" s="511">
        <v>3141153</v>
      </c>
      <c r="AD37" s="511">
        <v>1692603</v>
      </c>
      <c r="AE37" s="511">
        <v>202470</v>
      </c>
      <c r="AF37" s="511">
        <v>655427</v>
      </c>
      <c r="AG37" s="511">
        <v>6822667</v>
      </c>
      <c r="AH37" s="511">
        <v>1488615</v>
      </c>
      <c r="AI37" s="511">
        <v>483607</v>
      </c>
      <c r="AJ37" s="511">
        <v>1433584</v>
      </c>
      <c r="AK37" s="511">
        <v>419451</v>
      </c>
      <c r="AL37" s="511">
        <v>2568202</v>
      </c>
      <c r="AM37" s="511">
        <v>1168101</v>
      </c>
      <c r="AN37" s="511">
        <v>0</v>
      </c>
      <c r="AO37" s="511">
        <v>207407</v>
      </c>
      <c r="AP37" s="512">
        <v>22884436</v>
      </c>
      <c r="AQ37" s="510">
        <v>156665</v>
      </c>
      <c r="AR37" s="511">
        <v>16621010</v>
      </c>
      <c r="AS37" s="511">
        <v>320</v>
      </c>
      <c r="AT37" s="511">
        <v>1574613</v>
      </c>
      <c r="AU37" s="511">
        <v>7358513</v>
      </c>
      <c r="AV37" s="511">
        <v>-211</v>
      </c>
      <c r="AW37" s="512">
        <v>25710910</v>
      </c>
      <c r="AX37" s="512">
        <v>48595346</v>
      </c>
      <c r="AY37" s="511">
        <v>5287095</v>
      </c>
      <c r="AZ37" s="512">
        <v>30998005</v>
      </c>
      <c r="BA37" s="512">
        <v>53882441</v>
      </c>
      <c r="BB37" s="512">
        <v>-22678729</v>
      </c>
      <c r="BC37" s="511">
        <v>8319276</v>
      </c>
      <c r="BD37" s="512">
        <v>31203712</v>
      </c>
      <c r="BF37" s="229">
        <f t="shared" si="1"/>
        <v>0.46668520479306802</v>
      </c>
      <c r="BG37" s="227"/>
      <c r="BH37" s="230">
        <f t="shared" si="2"/>
        <v>0.53331479520693204</v>
      </c>
      <c r="BJ37" s="229">
        <f t="shared" si="0"/>
        <v>5.0883732901629002E-2</v>
      </c>
      <c r="BL37" s="514">
        <f t="shared" si="4"/>
        <v>5.0877267306204087E-2</v>
      </c>
      <c r="BN37" s="514">
        <v>0.53127054242777305</v>
      </c>
      <c r="BP37" s="514">
        <v>0.135998018440883</v>
      </c>
    </row>
    <row r="38" spans="1:68">
      <c r="A38" s="518" t="s">
        <v>228</v>
      </c>
      <c r="B38" s="517" t="s">
        <v>6</v>
      </c>
      <c r="C38" s="510">
        <v>0</v>
      </c>
      <c r="D38" s="511">
        <v>0</v>
      </c>
      <c r="E38" s="511">
        <v>0</v>
      </c>
      <c r="F38" s="511">
        <v>0</v>
      </c>
      <c r="G38" s="511">
        <v>0</v>
      </c>
      <c r="H38" s="511">
        <v>0</v>
      </c>
      <c r="I38" s="511">
        <v>0</v>
      </c>
      <c r="J38" s="511">
        <v>0</v>
      </c>
      <c r="K38" s="511">
        <v>0</v>
      </c>
      <c r="L38" s="511">
        <v>0</v>
      </c>
      <c r="M38" s="511">
        <v>0</v>
      </c>
      <c r="N38" s="511">
        <v>0</v>
      </c>
      <c r="O38" s="511">
        <v>0</v>
      </c>
      <c r="P38" s="511">
        <v>0</v>
      </c>
      <c r="Q38" s="511">
        <v>0</v>
      </c>
      <c r="R38" s="511">
        <v>0</v>
      </c>
      <c r="S38" s="511">
        <v>0</v>
      </c>
      <c r="T38" s="511">
        <v>0</v>
      </c>
      <c r="U38" s="511">
        <v>0</v>
      </c>
      <c r="V38" s="511">
        <v>0</v>
      </c>
      <c r="W38" s="511">
        <v>0</v>
      </c>
      <c r="X38" s="511">
        <v>0</v>
      </c>
      <c r="Y38" s="511">
        <v>0</v>
      </c>
      <c r="Z38" s="511">
        <v>0</v>
      </c>
      <c r="AA38" s="511">
        <v>0</v>
      </c>
      <c r="AB38" s="511">
        <v>0</v>
      </c>
      <c r="AC38" s="511">
        <v>0</v>
      </c>
      <c r="AD38" s="511">
        <v>0</v>
      </c>
      <c r="AE38" s="511">
        <v>0</v>
      </c>
      <c r="AF38" s="511">
        <v>0</v>
      </c>
      <c r="AG38" s="511">
        <v>0</v>
      </c>
      <c r="AH38" s="511">
        <v>0</v>
      </c>
      <c r="AI38" s="511">
        <v>0</v>
      </c>
      <c r="AJ38" s="511">
        <v>0</v>
      </c>
      <c r="AK38" s="511">
        <v>0</v>
      </c>
      <c r="AL38" s="511">
        <v>0</v>
      </c>
      <c r="AM38" s="511">
        <v>0</v>
      </c>
      <c r="AN38" s="511">
        <v>0</v>
      </c>
      <c r="AO38" s="511">
        <v>677173</v>
      </c>
      <c r="AP38" s="512">
        <v>677173</v>
      </c>
      <c r="AQ38" s="510">
        <v>0</v>
      </c>
      <c r="AR38" s="511">
        <v>1309704</v>
      </c>
      <c r="AS38" s="511">
        <v>55660828</v>
      </c>
      <c r="AT38" s="511">
        <v>0</v>
      </c>
      <c r="AU38" s="511">
        <v>0</v>
      </c>
      <c r="AV38" s="511">
        <v>0</v>
      </c>
      <c r="AW38" s="512">
        <v>56970532</v>
      </c>
      <c r="AX38" s="512">
        <v>57647705</v>
      </c>
      <c r="AY38" s="511">
        <v>0</v>
      </c>
      <c r="AZ38" s="512">
        <v>56970532</v>
      </c>
      <c r="BA38" s="512">
        <v>57647705</v>
      </c>
      <c r="BB38" s="512">
        <v>0</v>
      </c>
      <c r="BC38" s="511">
        <v>56970532</v>
      </c>
      <c r="BD38" s="512">
        <v>57647705</v>
      </c>
      <c r="BF38" s="229">
        <f t="shared" si="1"/>
        <v>0</v>
      </c>
      <c r="BG38" s="227"/>
      <c r="BH38" s="230">
        <f t="shared" si="2"/>
        <v>1</v>
      </c>
      <c r="BJ38" s="229">
        <f t="shared" si="0"/>
        <v>4.0095414488170002E-3</v>
      </c>
      <c r="BL38" s="514">
        <f t="shared" si="4"/>
        <v>4.0090319721852912E-3</v>
      </c>
      <c r="BN38" s="514">
        <v>0.77084045236492904</v>
      </c>
      <c r="BP38" s="514">
        <v>0.49560051002897698</v>
      </c>
    </row>
    <row r="39" spans="1:68">
      <c r="A39" s="518" t="s">
        <v>229</v>
      </c>
      <c r="B39" s="517" t="s">
        <v>26</v>
      </c>
      <c r="C39" s="510">
        <v>806</v>
      </c>
      <c r="D39" s="511">
        <v>455</v>
      </c>
      <c r="E39" s="511">
        <v>56</v>
      </c>
      <c r="F39" s="511">
        <v>3947</v>
      </c>
      <c r="G39" s="511">
        <v>26827</v>
      </c>
      <c r="H39" s="511">
        <v>142</v>
      </c>
      <c r="I39" s="511">
        <v>1411</v>
      </c>
      <c r="J39" s="511">
        <v>830</v>
      </c>
      <c r="K39" s="511">
        <v>0</v>
      </c>
      <c r="L39" s="511">
        <v>199</v>
      </c>
      <c r="M39" s="511">
        <v>15011</v>
      </c>
      <c r="N39" s="511">
        <v>0</v>
      </c>
      <c r="O39" s="511">
        <v>4</v>
      </c>
      <c r="P39" s="511">
        <v>2018</v>
      </c>
      <c r="Q39" s="511">
        <v>329</v>
      </c>
      <c r="R39" s="511">
        <v>3288</v>
      </c>
      <c r="S39" s="511">
        <v>161</v>
      </c>
      <c r="T39" s="511">
        <v>30461</v>
      </c>
      <c r="U39" s="511">
        <v>7308</v>
      </c>
      <c r="V39" s="511">
        <v>2459</v>
      </c>
      <c r="W39" s="511">
        <v>2447</v>
      </c>
      <c r="X39" s="511">
        <v>409</v>
      </c>
      <c r="Y39" s="511">
        <v>10293</v>
      </c>
      <c r="Z39" s="511">
        <v>16083</v>
      </c>
      <c r="AA39" s="511">
        <v>374</v>
      </c>
      <c r="AB39" s="511">
        <v>581</v>
      </c>
      <c r="AC39" s="511">
        <v>17731</v>
      </c>
      <c r="AD39" s="511">
        <v>6035</v>
      </c>
      <c r="AE39" s="511">
        <v>46</v>
      </c>
      <c r="AF39" s="511">
        <v>28917</v>
      </c>
      <c r="AG39" s="511">
        <v>153252</v>
      </c>
      <c r="AH39" s="511">
        <v>5911</v>
      </c>
      <c r="AI39" s="511">
        <v>56</v>
      </c>
      <c r="AJ39" s="511">
        <v>10410</v>
      </c>
      <c r="AK39" s="511">
        <v>0</v>
      </c>
      <c r="AL39" s="511">
        <v>21916</v>
      </c>
      <c r="AM39" s="511">
        <v>23101</v>
      </c>
      <c r="AN39" s="511">
        <v>0</v>
      </c>
      <c r="AO39" s="511">
        <v>431</v>
      </c>
      <c r="AP39" s="512">
        <v>393705</v>
      </c>
      <c r="AQ39" s="510">
        <v>0</v>
      </c>
      <c r="AR39" s="511">
        <v>8098681</v>
      </c>
      <c r="AS39" s="511">
        <v>26294060</v>
      </c>
      <c r="AT39" s="511">
        <v>1596251</v>
      </c>
      <c r="AU39" s="511">
        <v>14752645</v>
      </c>
      <c r="AV39" s="511">
        <v>0</v>
      </c>
      <c r="AW39" s="512">
        <v>50741637</v>
      </c>
      <c r="AX39" s="512">
        <v>51135342</v>
      </c>
      <c r="AY39" s="511">
        <v>281156</v>
      </c>
      <c r="AZ39" s="512">
        <v>51022793</v>
      </c>
      <c r="BA39" s="512">
        <v>51416498</v>
      </c>
      <c r="BB39" s="512">
        <v>-2690620</v>
      </c>
      <c r="BC39" s="511">
        <v>48332173</v>
      </c>
      <c r="BD39" s="512">
        <v>48725878</v>
      </c>
      <c r="BF39" s="229">
        <f t="shared" si="1"/>
        <v>5.2617620118782037E-2</v>
      </c>
      <c r="BG39" s="227"/>
      <c r="BH39" s="230">
        <f t="shared" si="2"/>
        <v>0.94738237988121798</v>
      </c>
      <c r="BJ39" s="229">
        <f t="shared" si="0"/>
        <v>2.4793386253873999E-2</v>
      </c>
      <c r="BL39" s="514">
        <f t="shared" si="4"/>
        <v>2.4790235855984732E-2</v>
      </c>
      <c r="BN39" s="514">
        <v>0.83856896329297503</v>
      </c>
      <c r="BP39" s="514">
        <v>0.61791697216825903</v>
      </c>
    </row>
    <row r="40" spans="1:68">
      <c r="A40" s="518" t="s">
        <v>230</v>
      </c>
      <c r="B40" s="517" t="s">
        <v>253</v>
      </c>
      <c r="C40" s="510">
        <v>11002</v>
      </c>
      <c r="D40" s="511">
        <v>0</v>
      </c>
      <c r="E40" s="511">
        <v>0</v>
      </c>
      <c r="F40" s="511">
        <v>0</v>
      </c>
      <c r="G40" s="511">
        <v>0</v>
      </c>
      <c r="H40" s="511">
        <v>0</v>
      </c>
      <c r="I40" s="511">
        <v>7</v>
      </c>
      <c r="J40" s="511">
        <v>3</v>
      </c>
      <c r="K40" s="511">
        <v>0</v>
      </c>
      <c r="L40" s="511">
        <v>2</v>
      </c>
      <c r="M40" s="511">
        <v>0</v>
      </c>
      <c r="N40" s="511">
        <v>0</v>
      </c>
      <c r="O40" s="511">
        <v>0</v>
      </c>
      <c r="P40" s="511">
        <v>0</v>
      </c>
      <c r="Q40" s="511">
        <v>0</v>
      </c>
      <c r="R40" s="511">
        <v>0</v>
      </c>
      <c r="S40" s="511">
        <v>0</v>
      </c>
      <c r="T40" s="511">
        <v>0</v>
      </c>
      <c r="U40" s="511">
        <v>0</v>
      </c>
      <c r="V40" s="511">
        <v>0</v>
      </c>
      <c r="W40" s="511">
        <v>0</v>
      </c>
      <c r="X40" s="511">
        <v>48</v>
      </c>
      <c r="Y40" s="511">
        <v>186</v>
      </c>
      <c r="Z40" s="511">
        <v>3066</v>
      </c>
      <c r="AA40" s="511">
        <v>1143</v>
      </c>
      <c r="AB40" s="511">
        <v>0</v>
      </c>
      <c r="AC40" s="511">
        <v>2416</v>
      </c>
      <c r="AD40" s="511">
        <v>4869</v>
      </c>
      <c r="AE40" s="511">
        <v>449</v>
      </c>
      <c r="AF40" s="511">
        <v>114189</v>
      </c>
      <c r="AG40" s="511">
        <v>36271</v>
      </c>
      <c r="AH40" s="511">
        <v>1446</v>
      </c>
      <c r="AI40" s="511">
        <v>868</v>
      </c>
      <c r="AJ40" s="511">
        <v>1939750</v>
      </c>
      <c r="AK40" s="511">
        <v>78</v>
      </c>
      <c r="AL40" s="511">
        <v>1943</v>
      </c>
      <c r="AM40" s="511">
        <v>4656</v>
      </c>
      <c r="AN40" s="511">
        <v>0</v>
      </c>
      <c r="AO40" s="511">
        <v>7349</v>
      </c>
      <c r="AP40" s="512">
        <v>2129741</v>
      </c>
      <c r="AQ40" s="510">
        <v>1339320</v>
      </c>
      <c r="AR40" s="511">
        <v>20122632</v>
      </c>
      <c r="AS40" s="511">
        <v>83313292</v>
      </c>
      <c r="AT40" s="511">
        <v>0</v>
      </c>
      <c r="AU40" s="511">
        <v>0</v>
      </c>
      <c r="AV40" s="511">
        <v>0</v>
      </c>
      <c r="AW40" s="512">
        <v>104775244</v>
      </c>
      <c r="AX40" s="512">
        <v>106904985</v>
      </c>
      <c r="AY40" s="511">
        <v>7564</v>
      </c>
      <c r="AZ40" s="512">
        <v>104782808</v>
      </c>
      <c r="BA40" s="512">
        <v>106912549</v>
      </c>
      <c r="BB40" s="512">
        <v>-1374</v>
      </c>
      <c r="BC40" s="511">
        <v>104781434</v>
      </c>
      <c r="BD40" s="512">
        <v>106911175</v>
      </c>
      <c r="BF40" s="229">
        <f t="shared" si="1"/>
        <v>1.2852534425780051E-5</v>
      </c>
      <c r="BG40" s="227"/>
      <c r="BH40" s="230">
        <f t="shared" si="2"/>
        <v>0.99998714746557404</v>
      </c>
      <c r="BJ40" s="229">
        <f t="shared" si="0"/>
        <v>6.1603634915432998E-2</v>
      </c>
      <c r="BL40" s="514">
        <f t="shared" si="4"/>
        <v>6.1595807184302548E-2</v>
      </c>
      <c r="BN40" s="514">
        <v>0.625813073329332</v>
      </c>
      <c r="BP40" s="514">
        <v>0.51309842960756902</v>
      </c>
    </row>
    <row r="41" spans="1:68">
      <c r="A41" s="518" t="s">
        <v>231</v>
      </c>
      <c r="B41" s="517" t="s">
        <v>420</v>
      </c>
      <c r="C41" s="510">
        <v>4205</v>
      </c>
      <c r="D41" s="511">
        <v>499</v>
      </c>
      <c r="E41" s="511">
        <v>155146</v>
      </c>
      <c r="F41" s="511">
        <v>16777</v>
      </c>
      <c r="G41" s="511">
        <v>298529</v>
      </c>
      <c r="H41" s="511">
        <v>4167</v>
      </c>
      <c r="I41" s="511">
        <v>14157</v>
      </c>
      <c r="J41" s="511">
        <v>6506</v>
      </c>
      <c r="K41" s="511">
        <v>926</v>
      </c>
      <c r="L41" s="511">
        <v>1251</v>
      </c>
      <c r="M41" s="511">
        <v>22483</v>
      </c>
      <c r="N41" s="511">
        <v>376</v>
      </c>
      <c r="O41" s="511">
        <v>1071</v>
      </c>
      <c r="P41" s="511">
        <v>7131</v>
      </c>
      <c r="Q41" s="511">
        <v>1556</v>
      </c>
      <c r="R41" s="511">
        <v>43175</v>
      </c>
      <c r="S41" s="511">
        <v>817</v>
      </c>
      <c r="T41" s="511">
        <v>27732</v>
      </c>
      <c r="U41" s="511">
        <v>13703</v>
      </c>
      <c r="V41" s="511">
        <v>2010</v>
      </c>
      <c r="W41" s="511">
        <v>1757</v>
      </c>
      <c r="X41" s="511">
        <v>5968</v>
      </c>
      <c r="Y41" s="511">
        <v>143457</v>
      </c>
      <c r="Z41" s="511">
        <v>58898</v>
      </c>
      <c r="AA41" s="511">
        <v>55874</v>
      </c>
      <c r="AB41" s="511">
        <v>13491</v>
      </c>
      <c r="AC41" s="511">
        <v>85169</v>
      </c>
      <c r="AD41" s="511">
        <v>162996</v>
      </c>
      <c r="AE41" s="511">
        <v>34515</v>
      </c>
      <c r="AF41" s="511">
        <v>114194</v>
      </c>
      <c r="AG41" s="511">
        <v>75879</v>
      </c>
      <c r="AH41" s="511">
        <v>222</v>
      </c>
      <c r="AI41" s="511">
        <v>73260</v>
      </c>
      <c r="AJ41" s="511">
        <v>193760</v>
      </c>
      <c r="AK41" s="511">
        <v>0</v>
      </c>
      <c r="AL41" s="511">
        <v>179678</v>
      </c>
      <c r="AM41" s="511">
        <v>303861</v>
      </c>
      <c r="AN41" s="511">
        <v>0</v>
      </c>
      <c r="AO41" s="511">
        <v>22815</v>
      </c>
      <c r="AP41" s="512">
        <v>2148011</v>
      </c>
      <c r="AQ41" s="510">
        <v>0</v>
      </c>
      <c r="AR41" s="511">
        <v>3316178</v>
      </c>
      <c r="AS41" s="511">
        <v>0</v>
      </c>
      <c r="AT41" s="511">
        <v>0</v>
      </c>
      <c r="AU41" s="511">
        <v>0</v>
      </c>
      <c r="AV41" s="511">
        <v>0</v>
      </c>
      <c r="AW41" s="512">
        <v>3316178</v>
      </c>
      <c r="AX41" s="512">
        <v>5464189</v>
      </c>
      <c r="AY41" s="511">
        <v>13310</v>
      </c>
      <c r="AZ41" s="512">
        <v>3329488</v>
      </c>
      <c r="BA41" s="512">
        <v>5477499</v>
      </c>
      <c r="BB41" s="512">
        <v>-99080</v>
      </c>
      <c r="BC41" s="511">
        <v>3230408</v>
      </c>
      <c r="BD41" s="512">
        <v>5378419</v>
      </c>
      <c r="BF41" s="229">
        <f t="shared" si="1"/>
        <v>1.8132608517018721E-2</v>
      </c>
      <c r="BG41" s="227"/>
      <c r="BH41" s="230">
        <f t="shared" si="2"/>
        <v>0.98186739148298097</v>
      </c>
      <c r="BJ41" s="229">
        <f t="shared" si="0"/>
        <v>1.0152181823262E-2</v>
      </c>
      <c r="BL41" s="514">
        <f t="shared" si="4"/>
        <v>1.0150891825523896E-2</v>
      </c>
      <c r="BN41" s="514">
        <v>0.573778093525253</v>
      </c>
      <c r="BP41" s="514">
        <v>0.49306775838773398</v>
      </c>
    </row>
    <row r="42" spans="1:68">
      <c r="A42" s="518" t="s">
        <v>232</v>
      </c>
      <c r="B42" s="517" t="s">
        <v>27</v>
      </c>
      <c r="C42" s="510">
        <v>678469</v>
      </c>
      <c r="D42" s="511">
        <v>76446</v>
      </c>
      <c r="E42" s="511">
        <v>92955</v>
      </c>
      <c r="F42" s="511">
        <v>141978</v>
      </c>
      <c r="G42" s="511">
        <v>1737359</v>
      </c>
      <c r="H42" s="511">
        <v>79754</v>
      </c>
      <c r="I42" s="511">
        <v>145088</v>
      </c>
      <c r="J42" s="511">
        <v>106408</v>
      </c>
      <c r="K42" s="511">
        <v>19050</v>
      </c>
      <c r="L42" s="511">
        <v>46905</v>
      </c>
      <c r="M42" s="511">
        <v>546675</v>
      </c>
      <c r="N42" s="511">
        <v>2745</v>
      </c>
      <c r="O42" s="511">
        <v>13817</v>
      </c>
      <c r="P42" s="511">
        <v>118016</v>
      </c>
      <c r="Q42" s="511">
        <v>17956</v>
      </c>
      <c r="R42" s="511">
        <v>247927</v>
      </c>
      <c r="S42" s="511">
        <v>13397</v>
      </c>
      <c r="T42" s="511">
        <v>862427</v>
      </c>
      <c r="U42" s="511">
        <v>405884</v>
      </c>
      <c r="V42" s="511">
        <v>78881</v>
      </c>
      <c r="W42" s="511">
        <v>122635</v>
      </c>
      <c r="X42" s="511">
        <v>158376</v>
      </c>
      <c r="Y42" s="511">
        <v>7218745</v>
      </c>
      <c r="Z42" s="511">
        <v>2311543</v>
      </c>
      <c r="AA42" s="511">
        <v>705928</v>
      </c>
      <c r="AB42" s="511">
        <v>239073</v>
      </c>
      <c r="AC42" s="511">
        <v>6624770</v>
      </c>
      <c r="AD42" s="511">
        <v>3102277</v>
      </c>
      <c r="AE42" s="511">
        <v>1142843</v>
      </c>
      <c r="AF42" s="511">
        <v>7777767</v>
      </c>
      <c r="AG42" s="511">
        <v>3851862</v>
      </c>
      <c r="AH42" s="511">
        <v>3856318</v>
      </c>
      <c r="AI42" s="511">
        <v>1919981</v>
      </c>
      <c r="AJ42" s="511">
        <v>4618253</v>
      </c>
      <c r="AK42" s="511">
        <v>466316</v>
      </c>
      <c r="AL42" s="511">
        <v>5366950</v>
      </c>
      <c r="AM42" s="511">
        <v>1928784</v>
      </c>
      <c r="AN42" s="511">
        <v>0</v>
      </c>
      <c r="AO42" s="511">
        <v>102321</v>
      </c>
      <c r="AP42" s="512">
        <v>56946879</v>
      </c>
      <c r="AQ42" s="510">
        <v>69834</v>
      </c>
      <c r="AR42" s="511">
        <v>6972958</v>
      </c>
      <c r="AS42" s="511">
        <v>0</v>
      </c>
      <c r="AT42" s="511">
        <v>262353</v>
      </c>
      <c r="AU42" s="511">
        <v>2288745</v>
      </c>
      <c r="AV42" s="511">
        <v>0</v>
      </c>
      <c r="AW42" s="512">
        <v>9593890</v>
      </c>
      <c r="AX42" s="512">
        <v>66540769</v>
      </c>
      <c r="AY42" s="511">
        <v>3664613</v>
      </c>
      <c r="AZ42" s="512">
        <v>13258503</v>
      </c>
      <c r="BA42" s="512">
        <v>70205382</v>
      </c>
      <c r="BB42" s="512">
        <v>-25748260</v>
      </c>
      <c r="BC42" s="511">
        <v>-12489757</v>
      </c>
      <c r="BD42" s="512">
        <v>44457122</v>
      </c>
      <c r="BF42" s="229">
        <f t="shared" si="1"/>
        <v>0.38695465031370468</v>
      </c>
      <c r="BG42" s="227"/>
      <c r="BH42" s="230">
        <f t="shared" si="2"/>
        <v>0.61304534968629498</v>
      </c>
      <c r="BJ42" s="229">
        <f t="shared" si="0"/>
        <v>2.1347086152182001E-2</v>
      </c>
      <c r="BL42" s="514">
        <f t="shared" si="4"/>
        <v>2.1344373662065999E-2</v>
      </c>
      <c r="BN42" s="514">
        <v>0.642968498950517</v>
      </c>
      <c r="BP42" s="514">
        <v>0.344735945795142</v>
      </c>
    </row>
    <row r="43" spans="1:68">
      <c r="A43" s="518" t="s">
        <v>233</v>
      </c>
      <c r="B43" s="517" t="s">
        <v>28</v>
      </c>
      <c r="C43" s="510">
        <v>2538</v>
      </c>
      <c r="D43" s="511">
        <v>288</v>
      </c>
      <c r="E43" s="511">
        <v>7388</v>
      </c>
      <c r="F43" s="511">
        <v>825</v>
      </c>
      <c r="G43" s="511">
        <v>21876</v>
      </c>
      <c r="H43" s="511">
        <v>431</v>
      </c>
      <c r="I43" s="511">
        <v>735</v>
      </c>
      <c r="J43" s="511">
        <v>255</v>
      </c>
      <c r="K43" s="511">
        <v>55</v>
      </c>
      <c r="L43" s="511">
        <v>122</v>
      </c>
      <c r="M43" s="511">
        <v>1364</v>
      </c>
      <c r="N43" s="511">
        <v>29</v>
      </c>
      <c r="O43" s="511">
        <v>100</v>
      </c>
      <c r="P43" s="511">
        <v>443</v>
      </c>
      <c r="Q43" s="511">
        <v>63</v>
      </c>
      <c r="R43" s="511">
        <v>923</v>
      </c>
      <c r="S43" s="511">
        <v>41</v>
      </c>
      <c r="T43" s="511">
        <v>4024</v>
      </c>
      <c r="U43" s="511">
        <v>912</v>
      </c>
      <c r="V43" s="511">
        <v>230</v>
      </c>
      <c r="W43" s="511">
        <v>763</v>
      </c>
      <c r="X43" s="511">
        <v>505</v>
      </c>
      <c r="Y43" s="511">
        <v>19122</v>
      </c>
      <c r="Z43" s="511">
        <v>2071</v>
      </c>
      <c r="AA43" s="511">
        <v>1371</v>
      </c>
      <c r="AB43" s="511">
        <v>205</v>
      </c>
      <c r="AC43" s="511">
        <v>68367</v>
      </c>
      <c r="AD43" s="511">
        <v>6003</v>
      </c>
      <c r="AE43" s="511">
        <v>37549</v>
      </c>
      <c r="AF43" s="511">
        <v>20112</v>
      </c>
      <c r="AG43" s="511">
        <v>201693</v>
      </c>
      <c r="AH43" s="511">
        <v>23550</v>
      </c>
      <c r="AI43" s="511">
        <v>137516</v>
      </c>
      <c r="AJ43" s="511">
        <v>1576262</v>
      </c>
      <c r="AK43" s="511">
        <v>14289</v>
      </c>
      <c r="AL43" s="511">
        <v>53954</v>
      </c>
      <c r="AM43" s="511">
        <v>883540</v>
      </c>
      <c r="AN43" s="511">
        <v>0</v>
      </c>
      <c r="AO43" s="511">
        <v>4571</v>
      </c>
      <c r="AP43" s="512">
        <v>3094085</v>
      </c>
      <c r="AQ43" s="510">
        <v>8848343</v>
      </c>
      <c r="AR43" s="511">
        <v>44005853</v>
      </c>
      <c r="AS43" s="511">
        <v>0</v>
      </c>
      <c r="AT43" s="511">
        <v>0</v>
      </c>
      <c r="AU43" s="511">
        <v>0</v>
      </c>
      <c r="AV43" s="511">
        <v>0</v>
      </c>
      <c r="AW43" s="512">
        <v>52854196</v>
      </c>
      <c r="AX43" s="512">
        <v>55948281</v>
      </c>
      <c r="AY43" s="511">
        <v>17216229</v>
      </c>
      <c r="AZ43" s="512">
        <v>70070425</v>
      </c>
      <c r="BA43" s="512">
        <v>73164510</v>
      </c>
      <c r="BB43" s="512">
        <v>-15323728</v>
      </c>
      <c r="BC43" s="511">
        <v>54746697</v>
      </c>
      <c r="BD43" s="512">
        <v>57840782</v>
      </c>
      <c r="BF43" s="229">
        <f t="shared" si="1"/>
        <v>0.27389095296779536</v>
      </c>
      <c r="BG43" s="227"/>
      <c r="BH43" s="230">
        <f t="shared" si="2"/>
        <v>0.72610904703220502</v>
      </c>
      <c r="BJ43" s="229">
        <f t="shared" si="0"/>
        <v>0.134719976112182</v>
      </c>
      <c r="BL43" s="514">
        <f>BJ43/BJ$48</f>
        <v>0.13470285777570146</v>
      </c>
      <c r="BN43" s="514">
        <v>0.54665400270694797</v>
      </c>
      <c r="BP43" s="514">
        <v>0.24401609922908701</v>
      </c>
    </row>
    <row r="44" spans="1:68">
      <c r="A44" s="518" t="s">
        <v>234</v>
      </c>
      <c r="B44" s="517" t="s">
        <v>10</v>
      </c>
      <c r="C44" s="510">
        <v>28404</v>
      </c>
      <c r="D44" s="511">
        <v>9813</v>
      </c>
      <c r="E44" s="511">
        <v>7340</v>
      </c>
      <c r="F44" s="511">
        <v>6949</v>
      </c>
      <c r="G44" s="511">
        <v>55632</v>
      </c>
      <c r="H44" s="511">
        <v>2218</v>
      </c>
      <c r="I44" s="511">
        <v>5586</v>
      </c>
      <c r="J44" s="511">
        <v>1507</v>
      </c>
      <c r="K44" s="511">
        <v>153</v>
      </c>
      <c r="L44" s="511">
        <v>180</v>
      </c>
      <c r="M44" s="511">
        <v>17687</v>
      </c>
      <c r="N44" s="511">
        <v>183</v>
      </c>
      <c r="O44" s="511">
        <v>267</v>
      </c>
      <c r="P44" s="511">
        <v>1955</v>
      </c>
      <c r="Q44" s="511">
        <v>333</v>
      </c>
      <c r="R44" s="511">
        <v>7340</v>
      </c>
      <c r="S44" s="511">
        <v>533</v>
      </c>
      <c r="T44" s="511">
        <v>15004</v>
      </c>
      <c r="U44" s="511">
        <v>7066</v>
      </c>
      <c r="V44" s="511">
        <v>1936</v>
      </c>
      <c r="W44" s="511">
        <v>1371</v>
      </c>
      <c r="X44" s="511">
        <v>4246</v>
      </c>
      <c r="Y44" s="511">
        <v>85278</v>
      </c>
      <c r="Z44" s="511">
        <v>1426</v>
      </c>
      <c r="AA44" s="511">
        <v>5056</v>
      </c>
      <c r="AB44" s="511">
        <v>13856</v>
      </c>
      <c r="AC44" s="511">
        <v>184500</v>
      </c>
      <c r="AD44" s="511">
        <v>101496</v>
      </c>
      <c r="AE44" s="511">
        <v>16549</v>
      </c>
      <c r="AF44" s="511">
        <v>127937</v>
      </c>
      <c r="AG44" s="511">
        <v>77150</v>
      </c>
      <c r="AH44" s="511">
        <v>147642</v>
      </c>
      <c r="AI44" s="511">
        <v>93685</v>
      </c>
      <c r="AJ44" s="511">
        <v>283199</v>
      </c>
      <c r="AK44" s="511">
        <v>31216</v>
      </c>
      <c r="AL44" s="511">
        <v>72785</v>
      </c>
      <c r="AM44" s="511">
        <v>103901</v>
      </c>
      <c r="AN44" s="511">
        <v>0</v>
      </c>
      <c r="AO44" s="511">
        <v>571</v>
      </c>
      <c r="AP44" s="512">
        <v>1521950</v>
      </c>
      <c r="AQ44" s="510">
        <v>0</v>
      </c>
      <c r="AR44" s="511">
        <v>0</v>
      </c>
      <c r="AS44" s="511">
        <v>0</v>
      </c>
      <c r="AT44" s="511">
        <v>0</v>
      </c>
      <c r="AU44" s="511">
        <v>0</v>
      </c>
      <c r="AV44" s="511">
        <v>0</v>
      </c>
      <c r="AW44" s="512">
        <v>0</v>
      </c>
      <c r="AX44" s="512">
        <v>1521950</v>
      </c>
      <c r="AY44" s="511">
        <v>0</v>
      </c>
      <c r="AZ44" s="512">
        <v>0</v>
      </c>
      <c r="BA44" s="512">
        <v>1521950</v>
      </c>
      <c r="BB44" s="512">
        <v>0</v>
      </c>
      <c r="BC44" s="511">
        <v>0</v>
      </c>
      <c r="BD44" s="512">
        <v>1521950</v>
      </c>
      <c r="BF44" s="229">
        <f t="shared" si="1"/>
        <v>0</v>
      </c>
      <c r="BG44" s="227"/>
      <c r="BH44" s="230">
        <f t="shared" si="2"/>
        <v>1</v>
      </c>
      <c r="BJ44" s="229">
        <f t="shared" si="0"/>
        <v>0</v>
      </c>
      <c r="BL44" s="514">
        <f>BJ44/BJ$48</f>
        <v>0</v>
      </c>
      <c r="BN44" s="514">
        <v>0</v>
      </c>
      <c r="BP44" s="514">
        <v>0</v>
      </c>
    </row>
    <row r="45" spans="1:68">
      <c r="A45" s="518" t="s">
        <v>235</v>
      </c>
      <c r="B45" s="517" t="s">
        <v>7</v>
      </c>
      <c r="C45" s="510">
        <v>64564</v>
      </c>
      <c r="D45" s="511">
        <v>9087</v>
      </c>
      <c r="E45" s="511">
        <v>88216</v>
      </c>
      <c r="F45" s="511">
        <v>59083</v>
      </c>
      <c r="G45" s="511">
        <v>1517658</v>
      </c>
      <c r="H45" s="511">
        <v>6386</v>
      </c>
      <c r="I45" s="511">
        <v>20267</v>
      </c>
      <c r="J45" s="511">
        <v>12052</v>
      </c>
      <c r="K45" s="511">
        <v>2781</v>
      </c>
      <c r="L45" s="511">
        <v>2264</v>
      </c>
      <c r="M45" s="511">
        <v>65925</v>
      </c>
      <c r="N45" s="511">
        <v>1548</v>
      </c>
      <c r="O45" s="511">
        <v>7591</v>
      </c>
      <c r="P45" s="511">
        <v>17163</v>
      </c>
      <c r="Q45" s="511">
        <v>3461</v>
      </c>
      <c r="R45" s="511">
        <v>53283</v>
      </c>
      <c r="S45" s="511">
        <v>1056</v>
      </c>
      <c r="T45" s="511">
        <v>12774</v>
      </c>
      <c r="U45" s="511">
        <v>41461</v>
      </c>
      <c r="V45" s="511">
        <v>2738</v>
      </c>
      <c r="W45" s="511">
        <v>16171</v>
      </c>
      <c r="X45" s="511">
        <v>8338</v>
      </c>
      <c r="Y45" s="511">
        <v>867740</v>
      </c>
      <c r="Z45" s="511">
        <v>84290</v>
      </c>
      <c r="AA45" s="511">
        <v>49767</v>
      </c>
      <c r="AB45" s="511">
        <v>85891</v>
      </c>
      <c r="AC45" s="511">
        <v>639310</v>
      </c>
      <c r="AD45" s="511">
        <v>155125</v>
      </c>
      <c r="AE45" s="511">
        <v>82165</v>
      </c>
      <c r="AF45" s="511">
        <v>276965</v>
      </c>
      <c r="AG45" s="511">
        <v>115847</v>
      </c>
      <c r="AH45" s="511">
        <v>48696</v>
      </c>
      <c r="AI45" s="511">
        <v>390361</v>
      </c>
      <c r="AJ45" s="511">
        <v>487022</v>
      </c>
      <c r="AK45" s="511">
        <v>36425</v>
      </c>
      <c r="AL45" s="511">
        <v>175019</v>
      </c>
      <c r="AM45" s="511">
        <v>175117</v>
      </c>
      <c r="AN45" s="511">
        <v>0</v>
      </c>
      <c r="AO45" s="511">
        <v>0</v>
      </c>
      <c r="AP45" s="512">
        <v>5683607</v>
      </c>
      <c r="AQ45" s="510">
        <v>0</v>
      </c>
      <c r="AR45" s="511">
        <v>12051</v>
      </c>
      <c r="AS45" s="511">
        <v>0</v>
      </c>
      <c r="AT45" s="511">
        <v>0</v>
      </c>
      <c r="AU45" s="511">
        <v>0</v>
      </c>
      <c r="AV45" s="511">
        <v>0</v>
      </c>
      <c r="AW45" s="512">
        <v>12051</v>
      </c>
      <c r="AX45" s="512">
        <v>5695658</v>
      </c>
      <c r="AY45" s="511">
        <v>2333</v>
      </c>
      <c r="AZ45" s="512">
        <v>14384</v>
      </c>
      <c r="BA45" s="512">
        <v>5697991</v>
      </c>
      <c r="BB45" s="512">
        <v>-2779605</v>
      </c>
      <c r="BC45" s="511">
        <v>-2765221</v>
      </c>
      <c r="BD45" s="512">
        <v>2918386</v>
      </c>
      <c r="BF45" s="520">
        <f>-1*BB45/AX45</f>
        <v>0.48802175271057358</v>
      </c>
      <c r="BG45" s="227"/>
      <c r="BH45" s="230">
        <f>ROUND(1-BF45,15)</f>
        <v>0.51197824728942598</v>
      </c>
      <c r="BJ45" s="229">
        <f t="shared" si="0"/>
        <v>3.6893056751999998E-5</v>
      </c>
      <c r="BL45" s="514">
        <f>BJ45/BJ$48</f>
        <v>3.6888368896661078E-5</v>
      </c>
      <c r="BN45" s="514">
        <v>0.46207115851021802</v>
      </c>
      <c r="BP45" s="514">
        <v>2.2515184763084999E-2</v>
      </c>
    </row>
    <row r="46" spans="1:68" ht="14.25" thickBot="1">
      <c r="A46" s="521" t="s">
        <v>236</v>
      </c>
      <c r="B46" s="522" t="s">
        <v>153</v>
      </c>
      <c r="C46" s="523">
        <v>28172278</v>
      </c>
      <c r="D46" s="524">
        <v>1023786</v>
      </c>
      <c r="E46" s="524">
        <v>5508829</v>
      </c>
      <c r="F46" s="524">
        <v>1912752</v>
      </c>
      <c r="G46" s="524">
        <v>83281198</v>
      </c>
      <c r="H46" s="524">
        <v>1330891</v>
      </c>
      <c r="I46" s="524">
        <v>5612443</v>
      </c>
      <c r="J46" s="524">
        <v>1773237</v>
      </c>
      <c r="K46" s="524">
        <v>367643</v>
      </c>
      <c r="L46" s="524">
        <v>888145</v>
      </c>
      <c r="M46" s="524">
        <v>7328468</v>
      </c>
      <c r="N46" s="524">
        <v>218046</v>
      </c>
      <c r="O46" s="524">
        <v>1374630</v>
      </c>
      <c r="P46" s="524">
        <v>2402032</v>
      </c>
      <c r="Q46" s="524">
        <v>239032</v>
      </c>
      <c r="R46" s="524">
        <v>4722115</v>
      </c>
      <c r="S46" s="524">
        <v>255063</v>
      </c>
      <c r="T46" s="524">
        <v>13580969</v>
      </c>
      <c r="U46" s="524">
        <v>7113868</v>
      </c>
      <c r="V46" s="524">
        <v>1583459</v>
      </c>
      <c r="W46" s="524">
        <v>3653918</v>
      </c>
      <c r="X46" s="524">
        <v>2257948</v>
      </c>
      <c r="Y46" s="524">
        <v>36866835</v>
      </c>
      <c r="Z46" s="524">
        <v>8699147</v>
      </c>
      <c r="AA46" s="524">
        <v>2355310</v>
      </c>
      <c r="AB46" s="524">
        <v>1361910</v>
      </c>
      <c r="AC46" s="524">
        <v>23678933</v>
      </c>
      <c r="AD46" s="524">
        <v>8821339</v>
      </c>
      <c r="AE46" s="524">
        <v>10233393</v>
      </c>
      <c r="AF46" s="524">
        <v>31438279</v>
      </c>
      <c r="AG46" s="524">
        <v>14626099</v>
      </c>
      <c r="AH46" s="524">
        <v>13210522</v>
      </c>
      <c r="AI46" s="524">
        <v>7865869</v>
      </c>
      <c r="AJ46" s="524">
        <v>40004764</v>
      </c>
      <c r="AK46" s="524">
        <v>2292400</v>
      </c>
      <c r="AL46" s="524">
        <v>15872593</v>
      </c>
      <c r="AM46" s="524">
        <v>26221887</v>
      </c>
      <c r="AN46" s="524">
        <v>1521950</v>
      </c>
      <c r="AO46" s="524">
        <v>1569884</v>
      </c>
      <c r="AP46" s="525">
        <v>421241864</v>
      </c>
      <c r="AQ46" s="523">
        <v>13702418</v>
      </c>
      <c r="AR46" s="524">
        <v>326646829</v>
      </c>
      <c r="AS46" s="524">
        <v>166234404</v>
      </c>
      <c r="AT46" s="524">
        <v>45163235</v>
      </c>
      <c r="AU46" s="524">
        <v>100056645</v>
      </c>
      <c r="AV46" s="524">
        <v>861799</v>
      </c>
      <c r="AW46" s="525">
        <v>652665330</v>
      </c>
      <c r="AX46" s="525">
        <v>1073907194</v>
      </c>
      <c r="AY46" s="524">
        <v>264328100</v>
      </c>
      <c r="AZ46" s="525">
        <v>916993430</v>
      </c>
      <c r="BA46" s="525">
        <v>1338235294</v>
      </c>
      <c r="BB46" s="525">
        <v>-351244813</v>
      </c>
      <c r="BC46" s="524">
        <v>565748617</v>
      </c>
      <c r="BD46" s="525">
        <v>986990481</v>
      </c>
      <c r="BF46" s="231">
        <f>-1*BB46/AX46</f>
        <v>0.32707185030739255</v>
      </c>
      <c r="BG46" s="227"/>
      <c r="BH46" s="232">
        <f>ROUND(1-BF46,15)</f>
        <v>0.67292814969260695</v>
      </c>
      <c r="BJ46" s="231">
        <f t="shared" si="0"/>
        <v>1</v>
      </c>
      <c r="BL46" s="515">
        <f>SUM(BL7:BL45)</f>
        <v>1.0000000000000018</v>
      </c>
      <c r="BN46" s="515">
        <v>0.57320574807043101</v>
      </c>
      <c r="BP46" s="515">
        <v>0.26618400182929403</v>
      </c>
    </row>
    <row r="47" spans="1:68">
      <c r="A47" s="518" t="s">
        <v>237</v>
      </c>
      <c r="B47" s="517" t="s">
        <v>421</v>
      </c>
      <c r="C47" s="510">
        <v>90908</v>
      </c>
      <c r="D47" s="511">
        <v>39597</v>
      </c>
      <c r="E47" s="511">
        <v>182155</v>
      </c>
      <c r="F47" s="511">
        <v>138702</v>
      </c>
      <c r="G47" s="511">
        <v>735003</v>
      </c>
      <c r="H47" s="511">
        <v>19906</v>
      </c>
      <c r="I47" s="511">
        <v>84162</v>
      </c>
      <c r="J47" s="511">
        <v>47198</v>
      </c>
      <c r="K47" s="511">
        <v>4122</v>
      </c>
      <c r="L47" s="511">
        <v>25113</v>
      </c>
      <c r="M47" s="511">
        <v>238715</v>
      </c>
      <c r="N47" s="511">
        <v>702</v>
      </c>
      <c r="O47" s="511">
        <v>12599</v>
      </c>
      <c r="P47" s="511">
        <v>81223</v>
      </c>
      <c r="Q47" s="511">
        <v>4368</v>
      </c>
      <c r="R47" s="511">
        <v>130874</v>
      </c>
      <c r="S47" s="511">
        <v>7923</v>
      </c>
      <c r="T47" s="511">
        <v>461732</v>
      </c>
      <c r="U47" s="511">
        <v>98379</v>
      </c>
      <c r="V47" s="511">
        <v>30879</v>
      </c>
      <c r="W47" s="511">
        <v>11071</v>
      </c>
      <c r="X47" s="511">
        <v>50531</v>
      </c>
      <c r="Y47" s="511">
        <v>1442016</v>
      </c>
      <c r="Z47" s="511">
        <v>163695</v>
      </c>
      <c r="AA47" s="511">
        <v>69183</v>
      </c>
      <c r="AB47" s="511">
        <v>110523</v>
      </c>
      <c r="AC47" s="511">
        <v>2086206</v>
      </c>
      <c r="AD47" s="511">
        <v>921214</v>
      </c>
      <c r="AE47" s="511">
        <v>270848</v>
      </c>
      <c r="AF47" s="511">
        <v>1157168</v>
      </c>
      <c r="AG47" s="511">
        <v>430103</v>
      </c>
      <c r="AH47" s="511">
        <v>563141</v>
      </c>
      <c r="AI47" s="511">
        <v>288499</v>
      </c>
      <c r="AJ47" s="511">
        <v>1389510</v>
      </c>
      <c r="AK47" s="511">
        <v>197104</v>
      </c>
      <c r="AL47" s="511">
        <v>707649</v>
      </c>
      <c r="AM47" s="511">
        <v>1397525</v>
      </c>
      <c r="AN47" s="511">
        <v>0</v>
      </c>
      <c r="AO47" s="511">
        <v>12172</v>
      </c>
      <c r="AP47" s="512">
        <v>13702418</v>
      </c>
      <c r="AQ47" s="526"/>
      <c r="AR47" s="526"/>
      <c r="AS47" s="526"/>
      <c r="AT47" s="526"/>
      <c r="AU47" s="526"/>
      <c r="AV47" s="526"/>
      <c r="AW47" s="526"/>
      <c r="AX47" s="526"/>
      <c r="AY47" s="526"/>
      <c r="AZ47" s="526"/>
      <c r="BA47" s="526"/>
      <c r="BB47" s="526">
        <v>-351244813</v>
      </c>
      <c r="BC47" s="526"/>
      <c r="BD47" s="526"/>
    </row>
    <row r="48" spans="1:68">
      <c r="A48" s="518" t="s">
        <v>259</v>
      </c>
      <c r="B48" s="517" t="s">
        <v>191</v>
      </c>
      <c r="C48" s="510">
        <v>6123889</v>
      </c>
      <c r="D48" s="511">
        <v>259388</v>
      </c>
      <c r="E48" s="511">
        <v>1240339</v>
      </c>
      <c r="F48" s="511">
        <v>410986</v>
      </c>
      <c r="G48" s="511">
        <v>9754831</v>
      </c>
      <c r="H48" s="511">
        <v>529794</v>
      </c>
      <c r="I48" s="511">
        <v>806819</v>
      </c>
      <c r="J48" s="511">
        <v>219214</v>
      </c>
      <c r="K48" s="511">
        <v>33177</v>
      </c>
      <c r="L48" s="511">
        <v>254157</v>
      </c>
      <c r="M48" s="511">
        <v>2978612</v>
      </c>
      <c r="N48" s="511">
        <v>17701</v>
      </c>
      <c r="O48" s="511">
        <v>67650</v>
      </c>
      <c r="P48" s="511">
        <v>1099927</v>
      </c>
      <c r="Q48" s="511">
        <v>94123</v>
      </c>
      <c r="R48" s="511">
        <v>1672064</v>
      </c>
      <c r="S48" s="511">
        <v>89358</v>
      </c>
      <c r="T48" s="511">
        <v>5029949</v>
      </c>
      <c r="U48" s="511">
        <v>2138594</v>
      </c>
      <c r="V48" s="511">
        <v>491376</v>
      </c>
      <c r="W48" s="511">
        <v>717857</v>
      </c>
      <c r="X48" s="511">
        <v>823191</v>
      </c>
      <c r="Y48" s="511">
        <v>18917152</v>
      </c>
      <c r="Z48" s="511">
        <v>1306107</v>
      </c>
      <c r="AA48" s="511">
        <v>766066</v>
      </c>
      <c r="AB48" s="511">
        <v>2120455</v>
      </c>
      <c r="AC48" s="511">
        <v>27157341</v>
      </c>
      <c r="AD48" s="511">
        <v>7296719</v>
      </c>
      <c r="AE48" s="511">
        <v>2008778</v>
      </c>
      <c r="AF48" s="511">
        <v>18359401</v>
      </c>
      <c r="AG48" s="511">
        <v>4243643</v>
      </c>
      <c r="AH48" s="511">
        <v>28570232</v>
      </c>
      <c r="AI48" s="511">
        <v>30108547</v>
      </c>
      <c r="AJ48" s="511">
        <v>54855956</v>
      </c>
      <c r="AK48" s="511">
        <v>2651925</v>
      </c>
      <c r="AL48" s="511">
        <v>15325968</v>
      </c>
      <c r="AM48" s="511">
        <v>14114082</v>
      </c>
      <c r="AN48" s="511">
        <v>0</v>
      </c>
      <c r="AO48" s="511">
        <v>65708</v>
      </c>
      <c r="AP48" s="512">
        <v>262721076</v>
      </c>
      <c r="AQ48" s="526"/>
      <c r="AR48" s="526"/>
      <c r="AS48" s="526"/>
      <c r="AT48" s="526"/>
      <c r="AU48" s="526"/>
      <c r="AV48" s="526"/>
      <c r="AW48" s="526"/>
      <c r="AX48" s="526"/>
      <c r="AY48" s="526"/>
      <c r="AZ48" s="526"/>
      <c r="BA48" s="526"/>
      <c r="BB48" s="526" t="s">
        <v>329</v>
      </c>
      <c r="BC48" s="526"/>
      <c r="BD48" s="526"/>
      <c r="BJ48" s="233">
        <f>BJ46-BJ18</f>
        <v>1.000127082207187</v>
      </c>
    </row>
    <row r="49" spans="1:68">
      <c r="A49" s="518" t="s">
        <v>260</v>
      </c>
      <c r="B49" s="517" t="s">
        <v>192</v>
      </c>
      <c r="C49" s="510">
        <v>5689091</v>
      </c>
      <c r="D49" s="511">
        <v>271460</v>
      </c>
      <c r="E49" s="511">
        <v>1922452</v>
      </c>
      <c r="F49" s="511">
        <v>630793</v>
      </c>
      <c r="G49" s="511">
        <v>13329716</v>
      </c>
      <c r="H49" s="511">
        <v>-55699</v>
      </c>
      <c r="I49" s="511">
        <v>856803</v>
      </c>
      <c r="J49" s="511">
        <v>256954</v>
      </c>
      <c r="K49" s="511">
        <v>110752</v>
      </c>
      <c r="L49" s="511">
        <v>-12102</v>
      </c>
      <c r="M49" s="511">
        <v>1039783</v>
      </c>
      <c r="N49" s="511">
        <v>48950</v>
      </c>
      <c r="O49" s="511">
        <v>622002</v>
      </c>
      <c r="P49" s="511">
        <v>213577</v>
      </c>
      <c r="Q49" s="511">
        <v>39304</v>
      </c>
      <c r="R49" s="511">
        <v>1618360</v>
      </c>
      <c r="S49" s="511">
        <v>17603</v>
      </c>
      <c r="T49" s="511">
        <v>-3003465</v>
      </c>
      <c r="U49" s="511">
        <v>-444214</v>
      </c>
      <c r="V49" s="511">
        <v>-435851</v>
      </c>
      <c r="W49" s="511">
        <v>48247</v>
      </c>
      <c r="X49" s="511">
        <v>282777</v>
      </c>
      <c r="Y49" s="511">
        <v>9519286</v>
      </c>
      <c r="Z49" s="511">
        <v>415432</v>
      </c>
      <c r="AA49" s="511">
        <v>569187</v>
      </c>
      <c r="AB49" s="511">
        <v>250627</v>
      </c>
      <c r="AC49" s="511">
        <v>26792526</v>
      </c>
      <c r="AD49" s="511">
        <v>10745365</v>
      </c>
      <c r="AE49" s="511">
        <v>33043872</v>
      </c>
      <c r="AF49" s="511">
        <v>7273758</v>
      </c>
      <c r="AG49" s="511">
        <v>6185998</v>
      </c>
      <c r="AH49" s="511">
        <v>0</v>
      </c>
      <c r="AI49" s="511">
        <v>2022201</v>
      </c>
      <c r="AJ49" s="511">
        <v>2000145</v>
      </c>
      <c r="AK49" s="511">
        <v>-129161</v>
      </c>
      <c r="AL49" s="511">
        <v>5209795</v>
      </c>
      <c r="AM49" s="511">
        <v>6731398</v>
      </c>
      <c r="AN49" s="511">
        <v>0</v>
      </c>
      <c r="AO49" s="511">
        <v>898620</v>
      </c>
      <c r="AP49" s="512">
        <v>134576342</v>
      </c>
      <c r="AQ49" s="526"/>
      <c r="AR49" s="526"/>
      <c r="AS49" s="526"/>
      <c r="AT49" s="526"/>
      <c r="AU49" s="526"/>
      <c r="AV49" s="526"/>
      <c r="AW49" s="526"/>
      <c r="AX49" s="526"/>
      <c r="AY49" s="526"/>
      <c r="AZ49" s="526"/>
      <c r="BA49" s="526"/>
      <c r="BB49" s="526">
        <v>6363989</v>
      </c>
      <c r="BC49" s="526" t="s">
        <v>355</v>
      </c>
      <c r="BD49" s="526"/>
    </row>
    <row r="50" spans="1:68">
      <c r="A50" s="518" t="s">
        <v>261</v>
      </c>
      <c r="B50" s="517" t="s">
        <v>193</v>
      </c>
      <c r="C50" s="510">
        <v>6006908</v>
      </c>
      <c r="D50" s="511">
        <v>345210</v>
      </c>
      <c r="E50" s="511">
        <v>1439951</v>
      </c>
      <c r="F50" s="511">
        <v>924417</v>
      </c>
      <c r="G50" s="511">
        <v>4188304</v>
      </c>
      <c r="H50" s="511">
        <v>205758</v>
      </c>
      <c r="I50" s="511">
        <v>611907</v>
      </c>
      <c r="J50" s="511">
        <v>356527</v>
      </c>
      <c r="K50" s="511">
        <v>51433</v>
      </c>
      <c r="L50" s="511">
        <v>141596</v>
      </c>
      <c r="M50" s="511">
        <v>1788207</v>
      </c>
      <c r="N50" s="511">
        <v>5453</v>
      </c>
      <c r="O50" s="511">
        <v>52920</v>
      </c>
      <c r="P50" s="511">
        <v>440621</v>
      </c>
      <c r="Q50" s="511">
        <v>43963</v>
      </c>
      <c r="R50" s="511">
        <v>1153923</v>
      </c>
      <c r="S50" s="511">
        <v>85828</v>
      </c>
      <c r="T50" s="511">
        <v>5190800</v>
      </c>
      <c r="U50" s="511">
        <v>2019330</v>
      </c>
      <c r="V50" s="511">
        <v>637825</v>
      </c>
      <c r="W50" s="511">
        <v>712346</v>
      </c>
      <c r="X50" s="511">
        <v>446891</v>
      </c>
      <c r="Y50" s="511">
        <v>2911867</v>
      </c>
      <c r="Z50" s="511">
        <v>3534488</v>
      </c>
      <c r="AA50" s="511">
        <v>1049345</v>
      </c>
      <c r="AB50" s="511">
        <v>348820</v>
      </c>
      <c r="AC50" s="511">
        <v>5836433</v>
      </c>
      <c r="AD50" s="511">
        <v>2100136</v>
      </c>
      <c r="AE50" s="511">
        <v>22406395</v>
      </c>
      <c r="AF50" s="511">
        <v>7088148</v>
      </c>
      <c r="AG50" s="511">
        <v>4483757</v>
      </c>
      <c r="AH50" s="511">
        <v>15231398</v>
      </c>
      <c r="AI50" s="511">
        <v>7972976</v>
      </c>
      <c r="AJ50" s="511">
        <v>8539187</v>
      </c>
      <c r="AK50" s="511">
        <v>353150</v>
      </c>
      <c r="AL50" s="511">
        <v>4958659</v>
      </c>
      <c r="AM50" s="511">
        <v>5990525</v>
      </c>
      <c r="AN50" s="511">
        <v>0</v>
      </c>
      <c r="AO50" s="511">
        <v>281563</v>
      </c>
      <c r="AP50" s="512">
        <v>119936965</v>
      </c>
      <c r="AQ50" s="526"/>
      <c r="AR50" s="526"/>
      <c r="AS50" s="526"/>
      <c r="AT50" s="526"/>
      <c r="AU50" s="526"/>
      <c r="AV50" s="526"/>
      <c r="AW50" s="526"/>
      <c r="AX50" s="526"/>
      <c r="AY50" s="526"/>
      <c r="AZ50" s="526"/>
      <c r="BA50" s="526"/>
      <c r="BB50" s="526"/>
      <c r="BC50" s="526"/>
      <c r="BD50" s="526"/>
    </row>
    <row r="51" spans="1:68">
      <c r="A51" s="518" t="s">
        <v>262</v>
      </c>
      <c r="B51" s="517" t="s">
        <v>422</v>
      </c>
      <c r="C51" s="510">
        <v>2142520</v>
      </c>
      <c r="D51" s="511">
        <v>111379</v>
      </c>
      <c r="E51" s="511">
        <v>621746</v>
      </c>
      <c r="F51" s="511">
        <v>501647</v>
      </c>
      <c r="G51" s="511">
        <v>6853383</v>
      </c>
      <c r="H51" s="511">
        <v>195320</v>
      </c>
      <c r="I51" s="511">
        <v>273149</v>
      </c>
      <c r="J51" s="511">
        <v>97268</v>
      </c>
      <c r="K51" s="511">
        <v>14100</v>
      </c>
      <c r="L51" s="511">
        <v>92115</v>
      </c>
      <c r="M51" s="511">
        <v>642688</v>
      </c>
      <c r="N51" s="511">
        <v>7036</v>
      </c>
      <c r="O51" s="511">
        <v>20156</v>
      </c>
      <c r="P51" s="511">
        <v>229644</v>
      </c>
      <c r="Q51" s="511">
        <v>6376</v>
      </c>
      <c r="R51" s="511">
        <v>112932</v>
      </c>
      <c r="S51" s="511">
        <v>10942</v>
      </c>
      <c r="T51" s="511">
        <v>498836</v>
      </c>
      <c r="U51" s="511">
        <v>54184</v>
      </c>
      <c r="V51" s="511">
        <v>36874</v>
      </c>
      <c r="W51" s="511">
        <v>37177</v>
      </c>
      <c r="X51" s="511">
        <v>206209</v>
      </c>
      <c r="Y51" s="511">
        <v>2585529</v>
      </c>
      <c r="Z51" s="511">
        <v>580642</v>
      </c>
      <c r="AA51" s="511">
        <v>236570</v>
      </c>
      <c r="AB51" s="511">
        <v>83816</v>
      </c>
      <c r="AC51" s="511">
        <v>5918417</v>
      </c>
      <c r="AD51" s="511">
        <v>502761</v>
      </c>
      <c r="AE51" s="511">
        <v>2937950</v>
      </c>
      <c r="AF51" s="511">
        <v>3980096</v>
      </c>
      <c r="AG51" s="511">
        <v>1234112</v>
      </c>
      <c r="AH51" s="511">
        <v>72412</v>
      </c>
      <c r="AI51" s="511">
        <v>519057</v>
      </c>
      <c r="AJ51" s="511">
        <v>1097116</v>
      </c>
      <c r="AK51" s="511">
        <v>233876</v>
      </c>
      <c r="AL51" s="511">
        <v>2382958</v>
      </c>
      <c r="AM51" s="511">
        <v>3385604</v>
      </c>
      <c r="AN51" s="511">
        <v>0</v>
      </c>
      <c r="AO51" s="511">
        <v>121316</v>
      </c>
      <c r="AP51" s="512">
        <v>38637913</v>
      </c>
      <c r="AQ51" s="526"/>
      <c r="AR51" s="526"/>
      <c r="AS51" s="526"/>
      <c r="AT51" s="526"/>
      <c r="AU51" s="526"/>
      <c r="AV51" s="526"/>
      <c r="AW51" s="526"/>
      <c r="AX51" s="526"/>
      <c r="AY51" s="526"/>
      <c r="AZ51" s="526"/>
      <c r="BA51" s="526"/>
      <c r="BB51" s="526" t="s">
        <v>330</v>
      </c>
      <c r="BC51" s="526"/>
      <c r="BD51" s="526"/>
      <c r="BE51" s="360"/>
      <c r="BF51" s="360" t="s">
        <v>331</v>
      </c>
      <c r="BG51" s="360"/>
      <c r="BH51" s="360"/>
      <c r="BI51" s="360"/>
      <c r="BJ51" s="360"/>
      <c r="BK51" s="360"/>
      <c r="BL51" s="360" t="s">
        <v>352</v>
      </c>
      <c r="BM51"/>
      <c r="BN51"/>
      <c r="BO51"/>
      <c r="BP51"/>
    </row>
    <row r="52" spans="1:68">
      <c r="A52" s="518" t="s">
        <v>263</v>
      </c>
      <c r="B52" s="517" t="s">
        <v>194</v>
      </c>
      <c r="C52" s="510">
        <v>-1411565</v>
      </c>
      <c r="D52" s="511">
        <v>0</v>
      </c>
      <c r="E52" s="511">
        <v>-16889</v>
      </c>
      <c r="F52" s="511">
        <v>0</v>
      </c>
      <c r="G52" s="511">
        <v>-140730</v>
      </c>
      <c r="H52" s="511">
        <v>0</v>
      </c>
      <c r="I52" s="511">
        <v>0</v>
      </c>
      <c r="J52" s="511">
        <v>0</v>
      </c>
      <c r="K52" s="511">
        <v>-1</v>
      </c>
      <c r="L52" s="511">
        <v>0</v>
      </c>
      <c r="M52" s="511">
        <v>-1</v>
      </c>
      <c r="N52" s="511">
        <v>0</v>
      </c>
      <c r="O52" s="511">
        <v>0</v>
      </c>
      <c r="P52" s="511">
        <v>0</v>
      </c>
      <c r="Q52" s="511">
        <v>0</v>
      </c>
      <c r="R52" s="511">
        <v>0</v>
      </c>
      <c r="S52" s="511">
        <v>0</v>
      </c>
      <c r="T52" s="511">
        <v>-1</v>
      </c>
      <c r="U52" s="511">
        <v>0</v>
      </c>
      <c r="V52" s="511">
        <v>0</v>
      </c>
      <c r="W52" s="511">
        <v>0</v>
      </c>
      <c r="X52" s="511">
        <v>0</v>
      </c>
      <c r="Y52" s="511">
        <v>-311033</v>
      </c>
      <c r="Z52" s="511">
        <v>-2614</v>
      </c>
      <c r="AA52" s="511">
        <v>-167777</v>
      </c>
      <c r="AB52" s="511">
        <v>-12</v>
      </c>
      <c r="AC52" s="511">
        <v>-28117</v>
      </c>
      <c r="AD52" s="511">
        <v>-238459</v>
      </c>
      <c r="AE52" s="511">
        <v>-17299</v>
      </c>
      <c r="AF52" s="511">
        <v>-212334</v>
      </c>
      <c r="AG52" s="511">
        <v>0</v>
      </c>
      <c r="AH52" s="511">
        <v>0</v>
      </c>
      <c r="AI52" s="511">
        <v>-51271</v>
      </c>
      <c r="AJ52" s="511">
        <v>-975503</v>
      </c>
      <c r="AK52" s="511">
        <v>-220875</v>
      </c>
      <c r="AL52" s="511">
        <v>-500</v>
      </c>
      <c r="AM52" s="511">
        <v>-239</v>
      </c>
      <c r="AN52" s="511">
        <v>0</v>
      </c>
      <c r="AO52" s="511">
        <v>-30877</v>
      </c>
      <c r="AP52" s="512">
        <v>-3826097</v>
      </c>
      <c r="AQ52" s="526"/>
      <c r="AR52" s="526"/>
      <c r="AS52" s="526"/>
      <c r="AT52" s="526"/>
      <c r="AU52" s="526"/>
      <c r="AV52" s="526"/>
      <c r="AW52" s="526"/>
      <c r="AX52" s="526"/>
      <c r="AY52" s="526"/>
      <c r="AZ52" s="526"/>
      <c r="BA52" s="526"/>
      <c r="BB52" s="526">
        <v>-344880824</v>
      </c>
      <c r="BC52" s="526"/>
      <c r="BD52" s="526"/>
      <c r="BE52" s="360"/>
      <c r="BF52" s="361" t="s">
        <v>427</v>
      </c>
      <c r="BG52" s="360"/>
      <c r="BH52" s="360"/>
      <c r="BI52" s="360"/>
      <c r="BJ52" s="360"/>
      <c r="BK52" s="361" t="s">
        <v>353</v>
      </c>
      <c r="BL52" s="360" t="str">
        <f>"1 －"&amp;TEXT(BF53,"0.##############")</f>
        <v>1 －0.32114583636917</v>
      </c>
      <c r="BM52"/>
      <c r="BN52"/>
      <c r="BO52"/>
      <c r="BP52"/>
    </row>
    <row r="53" spans="1:68">
      <c r="A53" s="521" t="s">
        <v>264</v>
      </c>
      <c r="B53" s="522" t="s">
        <v>195</v>
      </c>
      <c r="C53" s="523">
        <v>18641751</v>
      </c>
      <c r="D53" s="524">
        <v>1027034</v>
      </c>
      <c r="E53" s="524">
        <v>5389754</v>
      </c>
      <c r="F53" s="524">
        <v>2606545</v>
      </c>
      <c r="G53" s="524">
        <v>34720507</v>
      </c>
      <c r="H53" s="524">
        <v>895079</v>
      </c>
      <c r="I53" s="524">
        <v>2632840</v>
      </c>
      <c r="J53" s="524">
        <v>977161</v>
      </c>
      <c r="K53" s="524">
        <v>213583</v>
      </c>
      <c r="L53" s="524">
        <v>500879</v>
      </c>
      <c r="M53" s="524">
        <v>6688004</v>
      </c>
      <c r="N53" s="524">
        <v>79842</v>
      </c>
      <c r="O53" s="524">
        <v>775327</v>
      </c>
      <c r="P53" s="524">
        <v>2064992</v>
      </c>
      <c r="Q53" s="524">
        <v>188134</v>
      </c>
      <c r="R53" s="524">
        <v>4688153</v>
      </c>
      <c r="S53" s="524">
        <v>211654</v>
      </c>
      <c r="T53" s="524">
        <v>8177851</v>
      </c>
      <c r="U53" s="524">
        <v>3866273</v>
      </c>
      <c r="V53" s="524">
        <v>761103</v>
      </c>
      <c r="W53" s="524">
        <v>1526698</v>
      </c>
      <c r="X53" s="524">
        <v>1809599</v>
      </c>
      <c r="Y53" s="524">
        <v>35064817</v>
      </c>
      <c r="Z53" s="524">
        <v>5997750</v>
      </c>
      <c r="AA53" s="524">
        <v>2522574</v>
      </c>
      <c r="AB53" s="524">
        <v>2914229</v>
      </c>
      <c r="AC53" s="524">
        <v>67762806</v>
      </c>
      <c r="AD53" s="524">
        <v>21327736</v>
      </c>
      <c r="AE53" s="524">
        <v>60650544</v>
      </c>
      <c r="AF53" s="524">
        <v>37646237</v>
      </c>
      <c r="AG53" s="524">
        <v>16577613</v>
      </c>
      <c r="AH53" s="524">
        <v>44437183</v>
      </c>
      <c r="AI53" s="524">
        <v>40860009</v>
      </c>
      <c r="AJ53" s="524">
        <v>66906411</v>
      </c>
      <c r="AK53" s="524">
        <v>3086019</v>
      </c>
      <c r="AL53" s="524">
        <v>28584529</v>
      </c>
      <c r="AM53" s="524">
        <v>31618895</v>
      </c>
      <c r="AN53" s="524">
        <v>0</v>
      </c>
      <c r="AO53" s="524">
        <v>1348502</v>
      </c>
      <c r="AP53" s="525">
        <v>565748617</v>
      </c>
      <c r="AQ53" s="526"/>
      <c r="AR53" s="526"/>
      <c r="AS53" s="526"/>
      <c r="AT53" s="526"/>
      <c r="AU53" s="526"/>
      <c r="AV53" s="526"/>
      <c r="AW53" s="526"/>
      <c r="AX53" s="526"/>
      <c r="AY53" s="526"/>
      <c r="AZ53" s="526"/>
      <c r="BA53" s="526"/>
      <c r="BB53" s="526"/>
      <c r="BC53" s="526"/>
      <c r="BD53" s="526"/>
      <c r="BE53" s="360" t="s">
        <v>52</v>
      </c>
      <c r="BF53" s="360">
        <f>344880824/1073907194</f>
        <v>0.32114583636917138</v>
      </c>
      <c r="BG53" s="360"/>
      <c r="BH53" s="360"/>
      <c r="BI53" s="360"/>
      <c r="BJ53" s="360"/>
      <c r="BK53" s="360"/>
      <c r="BL53" s="360">
        <f>1-BF53</f>
        <v>0.67885416363082862</v>
      </c>
      <c r="BM53"/>
      <c r="BN53"/>
      <c r="BO53"/>
      <c r="BP53"/>
    </row>
    <row r="54" spans="1:68">
      <c r="A54" s="521" t="s">
        <v>244</v>
      </c>
      <c r="B54" s="522" t="s">
        <v>423</v>
      </c>
      <c r="C54" s="523">
        <v>46814029</v>
      </c>
      <c r="D54" s="524">
        <v>2050820</v>
      </c>
      <c r="E54" s="524">
        <v>10898583</v>
      </c>
      <c r="F54" s="524">
        <v>4519297</v>
      </c>
      <c r="G54" s="524">
        <v>118001705</v>
      </c>
      <c r="H54" s="524">
        <v>2225970</v>
      </c>
      <c r="I54" s="524">
        <v>8245283</v>
      </c>
      <c r="J54" s="524">
        <v>2750398</v>
      </c>
      <c r="K54" s="524">
        <v>581226</v>
      </c>
      <c r="L54" s="524">
        <v>1389024</v>
      </c>
      <c r="M54" s="524">
        <v>14016472</v>
      </c>
      <c r="N54" s="524">
        <v>297888</v>
      </c>
      <c r="O54" s="524">
        <v>2149957</v>
      </c>
      <c r="P54" s="524">
        <v>4467024</v>
      </c>
      <c r="Q54" s="524">
        <v>427166</v>
      </c>
      <c r="R54" s="524">
        <v>9410268</v>
      </c>
      <c r="S54" s="524">
        <v>466717</v>
      </c>
      <c r="T54" s="524">
        <v>21758820</v>
      </c>
      <c r="U54" s="524">
        <v>10980141</v>
      </c>
      <c r="V54" s="524">
        <v>2344562</v>
      </c>
      <c r="W54" s="524">
        <v>5180616</v>
      </c>
      <c r="X54" s="524">
        <v>4067547</v>
      </c>
      <c r="Y54" s="524">
        <v>71931652</v>
      </c>
      <c r="Z54" s="524">
        <v>14696897</v>
      </c>
      <c r="AA54" s="524">
        <v>4877884</v>
      </c>
      <c r="AB54" s="524">
        <v>4276139</v>
      </c>
      <c r="AC54" s="524">
        <v>91441739</v>
      </c>
      <c r="AD54" s="524">
        <v>30149075</v>
      </c>
      <c r="AE54" s="524">
        <v>70883937</v>
      </c>
      <c r="AF54" s="524">
        <v>69084516</v>
      </c>
      <c r="AG54" s="524">
        <v>31203712</v>
      </c>
      <c r="AH54" s="524">
        <v>57647705</v>
      </c>
      <c r="AI54" s="524">
        <v>48725878</v>
      </c>
      <c r="AJ54" s="524">
        <v>106911175</v>
      </c>
      <c r="AK54" s="524">
        <v>5378419</v>
      </c>
      <c r="AL54" s="524">
        <v>44457122</v>
      </c>
      <c r="AM54" s="524">
        <v>57840782</v>
      </c>
      <c r="AN54" s="524">
        <v>1521950</v>
      </c>
      <c r="AO54" s="524">
        <v>2918386</v>
      </c>
      <c r="AP54" s="525">
        <v>986990481</v>
      </c>
      <c r="AQ54" s="526"/>
      <c r="AR54" s="526"/>
      <c r="AS54" s="526"/>
      <c r="AT54" s="526"/>
      <c r="AU54" s="526"/>
      <c r="AV54" s="526"/>
      <c r="AW54" s="526"/>
      <c r="AX54" s="526"/>
      <c r="AY54" s="526"/>
      <c r="AZ54" s="526"/>
      <c r="BA54" s="526"/>
      <c r="BB54" s="526"/>
      <c r="BC54" s="526"/>
      <c r="BD54" s="526"/>
      <c r="BE54"/>
      <c r="BF54"/>
      <c r="BG54"/>
      <c r="BH54"/>
      <c r="BI54"/>
      <c r="BJ54"/>
      <c r="BK54"/>
      <c r="BL54"/>
      <c r="BM54"/>
      <c r="BN54"/>
      <c r="BO54"/>
      <c r="BP54"/>
    </row>
    <row r="55" spans="1:68" ht="14.25" thickBot="1">
      <c r="BE55"/>
      <c r="BF55"/>
      <c r="BG55"/>
      <c r="BH55"/>
      <c r="BI55"/>
      <c r="BJ55"/>
      <c r="BK55"/>
      <c r="BL55"/>
      <c r="BM55"/>
      <c r="BN55"/>
      <c r="BO55"/>
      <c r="BP55"/>
    </row>
    <row r="56" spans="1:68" ht="14.25" thickBot="1">
      <c r="A56" s="527" t="s">
        <v>265</v>
      </c>
      <c r="B56" s="528"/>
      <c r="C56" s="234">
        <f>ROUND(C53/C54,15)</f>
        <v>0.39820864382341498</v>
      </c>
      <c r="D56" s="235">
        <f>ROUND(D53/D54,15)</f>
        <v>0.50079187837060302</v>
      </c>
      <c r="E56" s="235">
        <f t="shared" ref="E56:AN56" si="5">ROUND(E53/E54,15)</f>
        <v>0.49453713386409998</v>
      </c>
      <c r="F56" s="235">
        <f t="shared" si="5"/>
        <v>0.57675895166880997</v>
      </c>
      <c r="G56" s="235">
        <f t="shared" si="5"/>
        <v>0.29423733326565099</v>
      </c>
      <c r="H56" s="235">
        <f t="shared" si="5"/>
        <v>0.40210739587685401</v>
      </c>
      <c r="I56" s="235">
        <f t="shared" si="5"/>
        <v>0.31931469180621203</v>
      </c>
      <c r="J56" s="235">
        <f t="shared" si="5"/>
        <v>0.35527985404294199</v>
      </c>
      <c r="K56" s="235">
        <f t="shared" si="5"/>
        <v>0.36746979660235402</v>
      </c>
      <c r="L56" s="235">
        <f t="shared" si="5"/>
        <v>0.36059780104591399</v>
      </c>
      <c r="M56" s="235">
        <f t="shared" si="5"/>
        <v>0.477153166645644</v>
      </c>
      <c r="N56" s="235">
        <f t="shared" si="5"/>
        <v>0.26802690944247498</v>
      </c>
      <c r="O56" s="235">
        <f t="shared" si="5"/>
        <v>0.36062442179076099</v>
      </c>
      <c r="P56" s="235">
        <f t="shared" si="5"/>
        <v>0.46227465981825899</v>
      </c>
      <c r="Q56" s="235">
        <f t="shared" si="5"/>
        <v>0.44042362922142703</v>
      </c>
      <c r="R56" s="235">
        <f t="shared" si="5"/>
        <v>0.49819548178649098</v>
      </c>
      <c r="S56" s="235">
        <f t="shared" si="5"/>
        <v>0.45349537299905501</v>
      </c>
      <c r="T56" s="235">
        <f t="shared" si="5"/>
        <v>0.37584073952539698</v>
      </c>
      <c r="U56" s="235">
        <f t="shared" si="5"/>
        <v>0.35211505936034898</v>
      </c>
      <c r="V56" s="235">
        <f t="shared" si="5"/>
        <v>0.324624812651574</v>
      </c>
      <c r="W56" s="235">
        <f t="shared" si="5"/>
        <v>0.29469429890190701</v>
      </c>
      <c r="X56" s="235">
        <f t="shared" si="5"/>
        <v>0.44488705354849001</v>
      </c>
      <c r="Y56" s="235">
        <f t="shared" si="5"/>
        <v>0.48747409554836901</v>
      </c>
      <c r="Z56" s="235">
        <f t="shared" si="5"/>
        <v>0.40809634850131998</v>
      </c>
      <c r="AA56" s="235">
        <f t="shared" si="5"/>
        <v>0.51714513916280103</v>
      </c>
      <c r="AB56" s="235">
        <f t="shared" si="5"/>
        <v>0.68150941772472795</v>
      </c>
      <c r="AC56" s="235">
        <f t="shared" si="5"/>
        <v>0.741048964521552</v>
      </c>
      <c r="AD56" s="235">
        <f t="shared" si="5"/>
        <v>0.70740929862690605</v>
      </c>
      <c r="AE56" s="235">
        <f t="shared" si="5"/>
        <v>0.85563170679980705</v>
      </c>
      <c r="AF56" s="235">
        <f t="shared" si="5"/>
        <v>0.54493016930161298</v>
      </c>
      <c r="AG56" s="235">
        <f t="shared" si="5"/>
        <v>0.53127054242777305</v>
      </c>
      <c r="AH56" s="235">
        <f t="shared" si="5"/>
        <v>0.77084045236492904</v>
      </c>
      <c r="AI56" s="235">
        <f t="shared" si="5"/>
        <v>0.83856896329297503</v>
      </c>
      <c r="AJ56" s="235">
        <f t="shared" si="5"/>
        <v>0.625813073329332</v>
      </c>
      <c r="AK56" s="235">
        <f t="shared" si="5"/>
        <v>0.573778093525253</v>
      </c>
      <c r="AL56" s="236">
        <f t="shared" si="5"/>
        <v>0.642968498950517</v>
      </c>
      <c r="AM56" s="236">
        <f t="shared" si="5"/>
        <v>0.54665400270694797</v>
      </c>
      <c r="AN56" s="236">
        <f t="shared" si="5"/>
        <v>0</v>
      </c>
      <c r="AO56" s="236">
        <f>ROUND(AO53/AO54,15)</f>
        <v>0.46207115851021802</v>
      </c>
      <c r="AP56" s="529">
        <f>ROUND(AP53/AP54,15)</f>
        <v>0.57320574807043101</v>
      </c>
      <c r="BE56"/>
      <c r="BF56"/>
      <c r="BG56"/>
      <c r="BH56"/>
      <c r="BI56"/>
      <c r="BJ56"/>
      <c r="BK56"/>
      <c r="BL56"/>
      <c r="BM56"/>
      <c r="BN56"/>
      <c r="BO56"/>
      <c r="BP56"/>
    </row>
    <row r="57" spans="1:68" ht="14.25" thickBot="1">
      <c r="C57" s="530"/>
      <c r="D57" s="530"/>
      <c r="E57" s="530"/>
      <c r="F57" s="530"/>
      <c r="G57" s="530"/>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30"/>
      <c r="AI57" s="530"/>
      <c r="AJ57" s="530"/>
      <c r="AK57" s="530"/>
      <c r="AL57" s="530"/>
      <c r="AM57" s="530"/>
      <c r="AN57" s="530"/>
      <c r="AO57" s="530"/>
      <c r="AP57" s="530"/>
      <c r="BE57"/>
      <c r="BF57"/>
      <c r="BG57"/>
      <c r="BH57"/>
      <c r="BI57"/>
      <c r="BJ57"/>
      <c r="BK57"/>
      <c r="BL57"/>
      <c r="BM57"/>
      <c r="BN57"/>
      <c r="BO57"/>
      <c r="BP57"/>
    </row>
    <row r="58" spans="1:68" ht="14.25" thickBot="1">
      <c r="A58" s="527" t="s">
        <v>266</v>
      </c>
      <c r="B58" s="528"/>
      <c r="C58" s="234">
        <f>ROUND(C48/C54,15)</f>
        <v>0.13081311587173999</v>
      </c>
      <c r="D58" s="235">
        <f>ROUND(D48/D54,15)</f>
        <v>0.12648013965145599</v>
      </c>
      <c r="E58" s="235">
        <f t="shared" ref="E58:AN58" si="6">ROUND(E48/E54,15)</f>
        <v>0.11380736376462899</v>
      </c>
      <c r="F58" s="235">
        <f t="shared" si="6"/>
        <v>9.0940250220333002E-2</v>
      </c>
      <c r="G58" s="235">
        <f t="shared" si="6"/>
        <v>8.2666864855893002E-2</v>
      </c>
      <c r="H58" s="235">
        <f t="shared" si="6"/>
        <v>0.23800590304451499</v>
      </c>
      <c r="I58" s="235">
        <f t="shared" si="6"/>
        <v>9.7852190155267998E-2</v>
      </c>
      <c r="J58" s="235">
        <f t="shared" si="6"/>
        <v>7.9702646671499996E-2</v>
      </c>
      <c r="K58" s="235">
        <f t="shared" si="6"/>
        <v>5.7081066573071E-2</v>
      </c>
      <c r="L58" s="235">
        <f t="shared" si="6"/>
        <v>0.18297524016863601</v>
      </c>
      <c r="M58" s="235">
        <f t="shared" si="6"/>
        <v>0.21250796919510101</v>
      </c>
      <c r="N58" s="235">
        <f t="shared" si="6"/>
        <v>5.9421661832635003E-2</v>
      </c>
      <c r="O58" s="235">
        <f t="shared" si="6"/>
        <v>3.1465745593981999E-2</v>
      </c>
      <c r="P58" s="235">
        <f t="shared" si="6"/>
        <v>0.24623261482365</v>
      </c>
      <c r="Q58" s="235">
        <f t="shared" si="6"/>
        <v>0.22034291118675201</v>
      </c>
      <c r="R58" s="235">
        <f t="shared" si="6"/>
        <v>0.177685056366089</v>
      </c>
      <c r="S58" s="235">
        <f t="shared" si="6"/>
        <v>0.19146077815892701</v>
      </c>
      <c r="T58" s="235">
        <f t="shared" si="6"/>
        <v>0.23116828026519801</v>
      </c>
      <c r="U58" s="235">
        <f t="shared" si="6"/>
        <v>0.194769265713437</v>
      </c>
      <c r="V58" s="235">
        <f t="shared" si="6"/>
        <v>0.20958114991200899</v>
      </c>
      <c r="W58" s="235">
        <f t="shared" si="6"/>
        <v>0.138565954318946</v>
      </c>
      <c r="X58" s="235">
        <f t="shared" si="6"/>
        <v>0.202380206055394</v>
      </c>
      <c r="Y58" s="235">
        <f t="shared" si="6"/>
        <v>0.26298787076376301</v>
      </c>
      <c r="Z58" s="235">
        <f t="shared" si="6"/>
        <v>8.8869575666209996E-2</v>
      </c>
      <c r="AA58" s="235">
        <f t="shared" si="6"/>
        <v>0.15704883510965001</v>
      </c>
      <c r="AB58" s="235">
        <f t="shared" si="6"/>
        <v>0.49588074662680498</v>
      </c>
      <c r="AC58" s="235">
        <f t="shared" si="6"/>
        <v>0.29699064450206902</v>
      </c>
      <c r="AD58" s="235">
        <f t="shared" si="6"/>
        <v>0.24202132237887899</v>
      </c>
      <c r="AE58" s="235">
        <f t="shared" si="6"/>
        <v>2.8338973327624001E-2</v>
      </c>
      <c r="AF58" s="235">
        <f t="shared" si="6"/>
        <v>0.26575276289118099</v>
      </c>
      <c r="AG58" s="235">
        <f t="shared" si="6"/>
        <v>0.135998018440883</v>
      </c>
      <c r="AH58" s="235">
        <f t="shared" si="6"/>
        <v>0.49560051002897698</v>
      </c>
      <c r="AI58" s="235">
        <f t="shared" si="6"/>
        <v>0.61791697216825903</v>
      </c>
      <c r="AJ58" s="235">
        <f t="shared" si="6"/>
        <v>0.51309842960756902</v>
      </c>
      <c r="AK58" s="235">
        <f t="shared" si="6"/>
        <v>0.49306775838773398</v>
      </c>
      <c r="AL58" s="236">
        <f t="shared" si="6"/>
        <v>0.344735945795142</v>
      </c>
      <c r="AM58" s="236">
        <f t="shared" si="6"/>
        <v>0.24401609922908701</v>
      </c>
      <c r="AN58" s="236">
        <f t="shared" si="6"/>
        <v>0</v>
      </c>
      <c r="AO58" s="236">
        <f>ROUND(AO48/AO54,15)</f>
        <v>2.2515184763084999E-2</v>
      </c>
      <c r="AP58" s="529">
        <f>ROUND(AP48/AP54,15)</f>
        <v>0.26618400182929403</v>
      </c>
      <c r="BE58"/>
      <c r="BF58"/>
      <c r="BG58"/>
      <c r="BH58"/>
      <c r="BI58"/>
      <c r="BJ58"/>
      <c r="BK58"/>
      <c r="BL58"/>
      <c r="BM58"/>
      <c r="BN58"/>
      <c r="BO58"/>
      <c r="BP58"/>
    </row>
    <row r="59" spans="1:68">
      <c r="BE59"/>
      <c r="BF59"/>
      <c r="BG59"/>
      <c r="BH59"/>
      <c r="BI59"/>
      <c r="BJ59"/>
      <c r="BK59"/>
      <c r="BL59"/>
      <c r="BM59"/>
      <c r="BN59"/>
      <c r="BO59"/>
      <c r="BP59"/>
    </row>
    <row r="60" spans="1:68">
      <c r="BE60"/>
      <c r="BF60"/>
      <c r="BG60"/>
      <c r="BH60"/>
      <c r="BI60"/>
      <c r="BJ60"/>
      <c r="BK60"/>
      <c r="BL60"/>
      <c r="BM60"/>
      <c r="BN60"/>
      <c r="BO60"/>
      <c r="BP60"/>
    </row>
    <row r="61" spans="1:68">
      <c r="BE61"/>
      <c r="BF61"/>
      <c r="BG61"/>
      <c r="BH61"/>
      <c r="BI61"/>
      <c r="BJ61"/>
      <c r="BK61"/>
      <c r="BL61"/>
      <c r="BM61"/>
      <c r="BN61"/>
      <c r="BO61"/>
      <c r="BP61"/>
    </row>
  </sheetData>
  <mergeCells count="4">
    <mergeCell ref="BN4:BP4"/>
    <mergeCell ref="BJ5:BJ6"/>
    <mergeCell ref="BF3:BH3"/>
    <mergeCell ref="BA1:BC1"/>
  </mergeCells>
  <phoneticPr fontId="3"/>
  <pageMargins left="0.39370078740157483" right="0.31496062992125984" top="0.78740157480314965" bottom="0.15748031496062992" header="0.78740157480314965" footer="0.19685039370078741"/>
  <pageSetup paperSize="9" scale="6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68"/>
  <sheetViews>
    <sheetView showGridLines="0" zoomScaleNormal="100" workbookViewId="0"/>
  </sheetViews>
  <sheetFormatPr defaultRowHeight="13.5"/>
  <cols>
    <col min="1" max="1" width="2" style="39" customWidth="1"/>
    <col min="2" max="3" width="3.125" style="39" customWidth="1"/>
    <col min="4" max="4" width="2.25" style="39" customWidth="1"/>
    <col min="5" max="5" width="4.5" style="39" customWidth="1"/>
    <col min="6" max="8" width="3.625" style="39" customWidth="1"/>
    <col min="9" max="9" width="5.125" style="39" customWidth="1"/>
    <col min="10" max="10" width="3.625" style="39" customWidth="1"/>
    <col min="11" max="11" width="4.375" style="39" customWidth="1"/>
    <col min="12" max="13" width="3.625" style="39" customWidth="1"/>
    <col min="14" max="14" width="6.375" style="39" customWidth="1"/>
    <col min="15" max="15" width="2.25" style="39" customWidth="1"/>
    <col min="16" max="17" width="3.625" style="39" customWidth="1"/>
    <col min="18" max="18" width="3.125" style="39" customWidth="1"/>
    <col min="19" max="19" width="3.625" style="39" customWidth="1"/>
    <col min="20" max="21" width="2.5" style="39" customWidth="1"/>
    <col min="22" max="22" width="3.125" style="39" customWidth="1"/>
    <col min="23" max="23" width="2.75" style="39" customWidth="1"/>
    <col min="24" max="24" width="3.125" style="39" customWidth="1"/>
    <col min="25" max="25" width="0.875" style="39" customWidth="1"/>
    <col min="26" max="30" width="4.125" style="39" customWidth="1"/>
    <col min="31" max="16384" width="9" style="39"/>
  </cols>
  <sheetData>
    <row r="1" spans="2:29" ht="6" customHeight="1"/>
    <row r="2" spans="2:29" ht="17.25">
      <c r="C2" s="40" t="s">
        <v>67</v>
      </c>
      <c r="F2" s="41"/>
      <c r="G2" s="41"/>
      <c r="H2" s="41"/>
      <c r="I2" s="41"/>
      <c r="J2" s="41"/>
      <c r="K2" s="41"/>
      <c r="L2" s="41"/>
      <c r="M2" s="41"/>
      <c r="N2" s="41"/>
      <c r="O2" s="41"/>
      <c r="P2" s="41"/>
      <c r="Q2" s="41"/>
      <c r="R2" s="41"/>
      <c r="S2" s="41"/>
      <c r="T2" s="41"/>
      <c r="U2" s="41"/>
      <c r="V2" s="41"/>
      <c r="W2" s="41"/>
      <c r="X2" s="41"/>
      <c r="Y2" s="41"/>
      <c r="Z2" s="41"/>
      <c r="AA2" s="41"/>
      <c r="AB2" s="41"/>
      <c r="AC2" s="41"/>
    </row>
    <row r="3" spans="2:29" ht="6.75" customHeight="1">
      <c r="C3" s="42"/>
    </row>
    <row r="4" spans="2:29">
      <c r="C4" s="43" t="s">
        <v>68</v>
      </c>
      <c r="D4" s="44"/>
      <c r="F4" s="45"/>
      <c r="G4" s="45"/>
      <c r="H4" s="45"/>
      <c r="I4" s="45"/>
      <c r="J4" s="45"/>
      <c r="K4" s="45"/>
      <c r="L4" s="45"/>
      <c r="M4" s="45"/>
      <c r="N4" s="45"/>
      <c r="O4" s="45"/>
      <c r="P4" s="45"/>
      <c r="Q4" s="45"/>
      <c r="R4" s="45"/>
      <c r="S4" s="45"/>
      <c r="T4" s="45"/>
      <c r="U4" s="45"/>
      <c r="V4" s="45"/>
      <c r="W4" s="45"/>
      <c r="X4" s="45"/>
      <c r="Y4" s="45"/>
      <c r="Z4" s="45"/>
      <c r="AA4" s="45"/>
      <c r="AB4" s="41"/>
      <c r="AC4" s="41"/>
    </row>
    <row r="5" spans="2:29">
      <c r="D5" s="44"/>
      <c r="E5" s="44"/>
      <c r="F5" s="44"/>
      <c r="G5" s="44"/>
      <c r="H5" s="44"/>
      <c r="I5" s="44"/>
      <c r="J5" s="44"/>
      <c r="K5" s="44"/>
      <c r="L5" s="44"/>
      <c r="M5" s="44"/>
      <c r="N5" s="44"/>
      <c r="O5" s="44"/>
      <c r="P5" s="44"/>
      <c r="Q5" s="44"/>
      <c r="R5" s="44"/>
      <c r="S5" s="44"/>
      <c r="T5" s="44"/>
      <c r="U5" s="44"/>
      <c r="V5" s="44"/>
      <c r="W5" s="44"/>
      <c r="X5" s="44"/>
      <c r="Y5" s="44"/>
      <c r="Z5" s="44"/>
      <c r="AA5" s="44"/>
    </row>
    <row r="6" spans="2:29" ht="6.95" customHeight="1">
      <c r="D6" s="44"/>
      <c r="E6" s="44"/>
      <c r="F6" s="44"/>
      <c r="G6" s="44"/>
      <c r="H6" s="44"/>
      <c r="I6" s="44"/>
      <c r="J6" s="44"/>
      <c r="K6" s="44"/>
      <c r="L6" s="44"/>
      <c r="M6" s="44"/>
      <c r="N6" s="44"/>
      <c r="O6" s="44"/>
      <c r="P6" s="44"/>
      <c r="Q6" s="44"/>
      <c r="R6" s="44"/>
      <c r="S6" s="44"/>
      <c r="T6" s="44"/>
      <c r="U6" s="44"/>
      <c r="V6" s="44"/>
      <c r="W6" s="44"/>
      <c r="X6" s="44"/>
      <c r="Y6" s="44"/>
      <c r="Z6" s="44"/>
      <c r="AA6" s="44"/>
    </row>
    <row r="7" spans="2:29" ht="6" customHeight="1">
      <c r="D7" s="44"/>
      <c r="E7" s="44"/>
      <c r="F7" s="44"/>
      <c r="G7" s="44"/>
      <c r="H7" s="44"/>
      <c r="I7" s="44"/>
      <c r="J7" s="44"/>
      <c r="K7" s="44"/>
      <c r="L7" s="44"/>
      <c r="M7" s="44"/>
      <c r="N7" s="44"/>
      <c r="O7" s="44"/>
      <c r="P7" s="44"/>
      <c r="Q7" s="44"/>
      <c r="R7" s="44"/>
      <c r="S7" s="44"/>
      <c r="T7" s="44"/>
      <c r="U7" s="44"/>
      <c r="V7" s="44"/>
      <c r="W7" s="44"/>
      <c r="X7" s="44"/>
      <c r="Y7" s="44"/>
      <c r="Z7" s="44"/>
      <c r="AA7" s="44"/>
    </row>
    <row r="8" spans="2:29" ht="6" customHeight="1" thickBot="1">
      <c r="D8" s="44"/>
      <c r="E8" s="44"/>
      <c r="F8" s="44"/>
      <c r="G8" s="44"/>
      <c r="R8" s="44"/>
      <c r="S8" s="44"/>
      <c r="T8" s="44"/>
      <c r="U8" s="44"/>
      <c r="V8" s="44"/>
      <c r="W8" s="44"/>
      <c r="X8" s="44"/>
      <c r="Y8" s="44"/>
      <c r="Z8" s="44"/>
      <c r="AA8" s="44"/>
    </row>
    <row r="9" spans="2:29" ht="9.9499999999999993" customHeight="1" thickTop="1">
      <c r="D9" s="44"/>
      <c r="E9" s="44"/>
      <c r="F9" s="44"/>
      <c r="G9" s="44"/>
      <c r="H9" s="578" t="s">
        <v>66</v>
      </c>
      <c r="I9" s="579"/>
      <c r="J9" s="579"/>
      <c r="K9" s="579"/>
      <c r="L9" s="579"/>
      <c r="M9" s="579"/>
      <c r="N9" s="579"/>
      <c r="O9" s="579"/>
      <c r="P9" s="580"/>
      <c r="Q9" s="458"/>
      <c r="R9" s="44"/>
      <c r="S9" s="44"/>
      <c r="T9" s="44"/>
      <c r="U9" s="44"/>
      <c r="V9" s="44"/>
      <c r="W9" s="44"/>
      <c r="X9" s="44"/>
      <c r="Y9" s="44"/>
      <c r="Z9" s="44"/>
      <c r="AA9" s="44"/>
    </row>
    <row r="10" spans="2:29" ht="13.5" customHeight="1">
      <c r="B10" s="587" t="s">
        <v>49</v>
      </c>
      <c r="D10" s="44"/>
      <c r="E10" s="44"/>
      <c r="F10" s="44"/>
      <c r="G10" s="44"/>
      <c r="H10" s="581"/>
      <c r="I10" s="582"/>
      <c r="J10" s="582"/>
      <c r="K10" s="582"/>
      <c r="L10" s="582"/>
      <c r="M10" s="582"/>
      <c r="N10" s="582"/>
      <c r="O10" s="582"/>
      <c r="P10" s="583"/>
      <c r="Q10" s="458"/>
      <c r="R10" s="79"/>
      <c r="S10" s="79"/>
      <c r="T10" s="79"/>
      <c r="U10" s="79"/>
      <c r="V10" s="46"/>
      <c r="W10" s="590"/>
      <c r="X10" s="590"/>
      <c r="Y10" s="44"/>
      <c r="Z10" s="44"/>
      <c r="AA10" s="44"/>
    </row>
    <row r="11" spans="2:29" ht="15" customHeight="1" thickBot="1">
      <c r="B11" s="588"/>
      <c r="D11" s="44"/>
      <c r="E11" s="44"/>
      <c r="F11" s="44"/>
      <c r="G11" s="44"/>
      <c r="H11" s="584"/>
      <c r="I11" s="585"/>
      <c r="J11" s="585"/>
      <c r="K11" s="585"/>
      <c r="L11" s="585"/>
      <c r="M11" s="585"/>
      <c r="N11" s="585"/>
      <c r="O11" s="585"/>
      <c r="P11" s="586"/>
      <c r="Q11" s="458"/>
      <c r="R11" s="47"/>
      <c r="S11" s="47"/>
      <c r="T11" s="47"/>
      <c r="U11" s="47"/>
      <c r="V11" s="47"/>
      <c r="W11" s="47"/>
      <c r="X11" s="47"/>
      <c r="Y11" s="44"/>
      <c r="Z11" s="44"/>
    </row>
    <row r="12" spans="2:29" ht="20.100000000000001" customHeight="1" thickTop="1">
      <c r="B12" s="588"/>
      <c r="D12" s="44"/>
      <c r="E12" s="44"/>
      <c r="F12" s="48"/>
      <c r="G12" s="48"/>
      <c r="H12" s="48"/>
      <c r="I12" s="49"/>
      <c r="J12" s="50"/>
      <c r="K12" s="46"/>
      <c r="L12" s="46"/>
      <c r="M12" s="46"/>
      <c r="N12" s="46"/>
      <c r="O12" s="46"/>
      <c r="P12" s="44"/>
      <c r="Q12" s="44"/>
      <c r="R12" s="591" t="s">
        <v>65</v>
      </c>
      <c r="S12" s="591"/>
      <c r="T12" s="591"/>
      <c r="U12" s="591"/>
      <c r="V12" s="591"/>
      <c r="W12" s="591"/>
      <c r="X12" s="44"/>
      <c r="Y12" s="44"/>
      <c r="Z12" s="44"/>
      <c r="AA12" s="44"/>
    </row>
    <row r="13" spans="2:29" ht="19.5" customHeight="1">
      <c r="B13" s="588"/>
      <c r="D13" s="44"/>
      <c r="E13" s="44"/>
      <c r="F13" s="44"/>
      <c r="G13" s="48"/>
      <c r="H13" s="48"/>
      <c r="I13" s="49"/>
      <c r="J13" s="592" t="s">
        <v>63</v>
      </c>
      <c r="K13" s="593"/>
      <c r="L13" s="593"/>
      <c r="M13" s="593"/>
      <c r="N13" s="594"/>
      <c r="O13" s="46"/>
      <c r="P13" s="46"/>
      <c r="Q13" s="46"/>
      <c r="R13" s="591"/>
      <c r="S13" s="591"/>
      <c r="T13" s="591"/>
      <c r="U13" s="591"/>
      <c r="V13" s="591"/>
      <c r="W13" s="591"/>
      <c r="X13" s="46"/>
      <c r="Y13" s="44"/>
      <c r="Z13" s="44"/>
      <c r="AA13" s="44"/>
    </row>
    <row r="14" spans="2:29" ht="15" customHeight="1">
      <c r="B14" s="589"/>
      <c r="D14" s="44"/>
      <c r="E14" s="44"/>
      <c r="F14" s="44"/>
      <c r="G14" s="48"/>
      <c r="H14" s="48"/>
      <c r="I14" s="49"/>
      <c r="J14" s="595"/>
      <c r="K14" s="596"/>
      <c r="L14" s="596"/>
      <c r="M14" s="596"/>
      <c r="N14" s="597"/>
      <c r="O14" s="46"/>
      <c r="P14" s="46"/>
      <c r="Q14" s="46"/>
      <c r="R14" s="457"/>
      <c r="S14" s="457"/>
      <c r="T14" s="457"/>
      <c r="U14" s="457"/>
      <c r="V14" s="457"/>
      <c r="W14" s="457"/>
      <c r="X14" s="46"/>
      <c r="Y14" s="44"/>
      <c r="Z14" s="44"/>
      <c r="AA14" s="44"/>
    </row>
    <row r="15" spans="2:29" ht="8.25" customHeight="1">
      <c r="D15" s="44"/>
      <c r="E15" s="44"/>
      <c r="F15" s="44"/>
      <c r="G15" s="48"/>
      <c r="H15" s="48"/>
      <c r="I15" s="49"/>
      <c r="J15" s="45"/>
      <c r="K15" s="44"/>
      <c r="L15" s="44"/>
      <c r="M15" s="44"/>
      <c r="N15" s="44"/>
      <c r="O15" s="44"/>
      <c r="P15" s="44"/>
      <c r="Q15" s="44"/>
      <c r="R15" s="44"/>
      <c r="S15" s="44"/>
      <c r="T15" s="44"/>
      <c r="U15" s="44"/>
      <c r="V15" s="44"/>
      <c r="W15" s="44"/>
      <c r="X15" s="44"/>
      <c r="Y15" s="44"/>
      <c r="Z15" s="44"/>
      <c r="AA15" s="44"/>
    </row>
    <row r="16" spans="2:29" ht="17.25" customHeight="1">
      <c r="D16" s="44"/>
      <c r="E16" s="44"/>
      <c r="F16" s="44"/>
      <c r="G16" s="44"/>
      <c r="I16" s="52"/>
      <c r="J16" s="52"/>
      <c r="K16" s="44"/>
      <c r="L16" s="44"/>
      <c r="M16" s="44"/>
      <c r="N16" s="44"/>
      <c r="O16" s="44"/>
      <c r="Q16" s="78" t="s">
        <v>343</v>
      </c>
      <c r="R16" s="44"/>
      <c r="S16" s="44"/>
      <c r="T16" s="44"/>
      <c r="U16" s="44"/>
      <c r="V16" s="44"/>
      <c r="W16" s="44"/>
      <c r="X16" s="44"/>
      <c r="Y16" s="44"/>
      <c r="Z16" s="44"/>
      <c r="AA16" s="44"/>
    </row>
    <row r="17" spans="2:27" ht="18.75" customHeight="1">
      <c r="D17" s="44"/>
      <c r="E17" s="44"/>
      <c r="F17" s="44"/>
      <c r="G17" s="44"/>
      <c r="H17" s="44"/>
      <c r="I17" s="44"/>
      <c r="J17" s="44"/>
      <c r="K17" s="44"/>
      <c r="L17" s="44"/>
      <c r="M17" s="44"/>
      <c r="N17" s="44"/>
      <c r="O17" s="44"/>
      <c r="P17" s="44"/>
      <c r="Q17" s="44"/>
      <c r="R17" s="44"/>
      <c r="S17" s="44"/>
      <c r="T17" s="575" t="s">
        <v>39</v>
      </c>
      <c r="U17" s="576"/>
      <c r="V17" s="576"/>
      <c r="W17" s="576"/>
      <c r="X17" s="577"/>
    </row>
    <row r="18" spans="2:27" ht="6.75" customHeight="1">
      <c r="D18" s="44"/>
      <c r="E18" s="44"/>
      <c r="F18" s="44"/>
      <c r="G18" s="44"/>
      <c r="H18" s="44"/>
      <c r="I18" s="44"/>
      <c r="J18" s="44"/>
      <c r="K18" s="44"/>
      <c r="L18" s="44"/>
      <c r="M18" s="44"/>
      <c r="N18" s="44"/>
      <c r="O18" s="44"/>
      <c r="P18" s="44"/>
      <c r="Q18" s="44"/>
      <c r="R18" s="44"/>
      <c r="S18" s="44"/>
      <c r="T18" s="44"/>
      <c r="U18" s="44"/>
      <c r="V18" s="44"/>
      <c r="W18" s="44"/>
      <c r="X18" s="44"/>
      <c r="Y18" s="44"/>
      <c r="Z18" s="44"/>
      <c r="AA18" s="44"/>
    </row>
    <row r="19" spans="2:27" ht="11.25" customHeight="1">
      <c r="D19" s="44"/>
      <c r="E19" s="44"/>
      <c r="F19" s="44"/>
      <c r="G19" s="44"/>
      <c r="H19" s="44"/>
      <c r="I19" s="44"/>
      <c r="J19" s="44"/>
      <c r="K19" s="44"/>
      <c r="L19" s="44"/>
      <c r="M19" s="44"/>
      <c r="N19" s="44"/>
      <c r="O19" s="44"/>
      <c r="P19" s="44"/>
      <c r="Q19" s="44"/>
      <c r="R19" s="44"/>
      <c r="S19" s="44"/>
      <c r="T19" s="44"/>
      <c r="U19" s="44"/>
      <c r="V19" s="44"/>
      <c r="W19" s="44"/>
      <c r="X19" s="44"/>
      <c r="Y19" s="44"/>
      <c r="Z19" s="44"/>
      <c r="AA19" s="44"/>
    </row>
    <row r="20" spans="2:27" ht="6.75" customHeight="1">
      <c r="D20" s="44"/>
      <c r="E20" s="44"/>
      <c r="F20" s="44"/>
      <c r="G20" s="44"/>
      <c r="H20" s="44"/>
      <c r="I20" s="53"/>
      <c r="J20" s="599" t="s">
        <v>40</v>
      </c>
      <c r="K20" s="610"/>
      <c r="L20" s="610"/>
      <c r="M20" s="610"/>
      <c r="N20" s="611"/>
      <c r="O20" s="44"/>
      <c r="P20" s="44"/>
      <c r="Q20" s="44"/>
      <c r="R20" s="44"/>
      <c r="S20" s="44"/>
      <c r="T20" s="44"/>
      <c r="U20" s="44"/>
      <c r="V20" s="44"/>
      <c r="W20" s="44"/>
      <c r="X20" s="44"/>
      <c r="Y20" s="44"/>
      <c r="Z20" s="44"/>
      <c r="AA20" s="44"/>
    </row>
    <row r="21" spans="2:27" ht="6.75" customHeight="1">
      <c r="D21" s="44"/>
      <c r="E21" s="44"/>
      <c r="F21" s="44"/>
      <c r="G21" s="44"/>
      <c r="H21" s="44"/>
      <c r="I21" s="53"/>
      <c r="J21" s="615"/>
      <c r="K21" s="616"/>
      <c r="L21" s="616"/>
      <c r="M21" s="616"/>
      <c r="N21" s="617"/>
      <c r="O21" s="44"/>
      <c r="P21" s="44"/>
      <c r="Q21" s="44"/>
      <c r="R21" s="44"/>
      <c r="S21" s="44"/>
      <c r="T21" s="44"/>
      <c r="U21" s="44"/>
      <c r="V21" s="44"/>
      <c r="W21" s="44"/>
      <c r="X21" s="44"/>
      <c r="Y21" s="44"/>
      <c r="Z21" s="44"/>
      <c r="AA21" s="44"/>
    </row>
    <row r="22" spans="2:27" ht="6.75" customHeight="1">
      <c r="B22" s="587" t="s">
        <v>50</v>
      </c>
      <c r="D22" s="44"/>
      <c r="E22" s="44"/>
      <c r="F22" s="44"/>
      <c r="G22" s="44"/>
      <c r="H22" s="44"/>
      <c r="I22" s="53"/>
      <c r="J22" s="615"/>
      <c r="K22" s="616"/>
      <c r="L22" s="616"/>
      <c r="M22" s="616"/>
      <c r="N22" s="617"/>
      <c r="O22" s="456"/>
      <c r="P22" s="456"/>
      <c r="Q22" s="44"/>
      <c r="R22" s="44"/>
      <c r="S22" s="44"/>
      <c r="T22" s="44"/>
      <c r="U22" s="44"/>
      <c r="V22" s="44"/>
      <c r="W22" s="44"/>
      <c r="X22" s="44"/>
      <c r="Y22" s="44"/>
      <c r="Z22" s="44"/>
      <c r="AA22" s="44"/>
    </row>
    <row r="23" spans="2:27" ht="6.75" customHeight="1">
      <c r="B23" s="588"/>
      <c r="D23" s="44"/>
      <c r="E23" s="44"/>
      <c r="F23" s="44"/>
      <c r="G23" s="44"/>
      <c r="H23" s="44"/>
      <c r="I23" s="53"/>
      <c r="J23" s="612"/>
      <c r="K23" s="613"/>
      <c r="L23" s="613"/>
      <c r="M23" s="613"/>
      <c r="N23" s="614"/>
      <c r="O23" s="44"/>
      <c r="P23" s="44"/>
      <c r="Q23" s="44"/>
      <c r="R23" s="44"/>
      <c r="S23" s="44"/>
      <c r="T23" s="44"/>
      <c r="U23" s="44"/>
      <c r="V23" s="44"/>
      <c r="W23" s="44"/>
      <c r="X23" s="44"/>
      <c r="Y23" s="44"/>
      <c r="Z23" s="44"/>
      <c r="AA23" s="44"/>
    </row>
    <row r="24" spans="2:27" ht="8.25" customHeight="1">
      <c r="B24" s="588"/>
      <c r="D24" s="44"/>
      <c r="E24" s="44"/>
      <c r="F24" s="44"/>
      <c r="G24" s="44"/>
      <c r="H24" s="44"/>
      <c r="I24" s="44"/>
      <c r="J24" s="44"/>
      <c r="K24" s="44"/>
      <c r="L24" s="44"/>
      <c r="M24" s="44"/>
      <c r="N24" s="44"/>
      <c r="O24" s="44"/>
      <c r="P24" s="44"/>
      <c r="Q24" s="44"/>
      <c r="R24" s="44"/>
      <c r="S24" s="44"/>
      <c r="T24" s="44"/>
      <c r="U24" s="44"/>
      <c r="V24" s="44"/>
      <c r="W24" s="44"/>
      <c r="X24" s="44"/>
      <c r="Y24" s="44"/>
      <c r="Z24" s="44"/>
      <c r="AA24" s="44"/>
    </row>
    <row r="25" spans="2:27" ht="16.5" customHeight="1">
      <c r="B25" s="588"/>
      <c r="D25" s="44"/>
      <c r="E25" s="44"/>
      <c r="F25" s="44"/>
      <c r="G25" s="44"/>
      <c r="H25" s="48"/>
      <c r="I25" s="45"/>
      <c r="J25" s="49"/>
      <c r="K25" s="44"/>
      <c r="L25" s="44"/>
      <c r="M25" s="44"/>
      <c r="N25" s="44"/>
      <c r="O25" s="44"/>
      <c r="Q25" s="51" t="s">
        <v>41</v>
      </c>
      <c r="R25" s="44"/>
      <c r="S25" s="44"/>
      <c r="T25" s="598" t="s">
        <v>64</v>
      </c>
      <c r="U25" s="598"/>
      <c r="V25" s="598"/>
      <c r="W25" s="598"/>
      <c r="X25" s="80"/>
      <c r="Y25" s="44"/>
      <c r="Z25" s="44"/>
      <c r="AA25" s="44"/>
    </row>
    <row r="26" spans="2:27" ht="9.9499999999999993" customHeight="1">
      <c r="B26" s="588"/>
      <c r="D26" s="44"/>
      <c r="E26" s="44"/>
      <c r="F26" s="44"/>
      <c r="G26" s="44"/>
      <c r="H26" s="44"/>
      <c r="I26" s="44"/>
      <c r="J26" s="44"/>
      <c r="K26" s="44"/>
      <c r="L26" s="44"/>
      <c r="M26" s="44"/>
      <c r="N26" s="44"/>
      <c r="O26" s="44"/>
      <c r="P26" s="44"/>
      <c r="Q26" s="44"/>
      <c r="R26" s="44"/>
      <c r="S26" s="44"/>
      <c r="T26" s="598"/>
      <c r="U26" s="598"/>
      <c r="V26" s="598"/>
      <c r="W26" s="598"/>
      <c r="X26" s="80"/>
      <c r="Y26" s="44"/>
      <c r="Z26" s="44"/>
      <c r="AA26" s="44"/>
    </row>
    <row r="27" spans="2:27" ht="16.5" customHeight="1">
      <c r="B27" s="588"/>
      <c r="D27" s="44"/>
      <c r="E27" s="44"/>
      <c r="F27" s="44"/>
      <c r="G27" s="44"/>
      <c r="H27" s="44"/>
      <c r="I27" s="44"/>
      <c r="J27" s="55"/>
      <c r="K27" s="56"/>
      <c r="L27" s="56"/>
      <c r="M27" s="56"/>
      <c r="N27" s="57"/>
      <c r="O27" s="49"/>
      <c r="P27" s="49"/>
      <c r="Q27" s="49"/>
      <c r="R27" s="49"/>
      <c r="S27" s="44"/>
      <c r="T27" s="598"/>
      <c r="U27" s="598"/>
      <c r="V27" s="598"/>
      <c r="W27" s="598"/>
      <c r="X27" s="80"/>
      <c r="Y27" s="44"/>
      <c r="Z27" s="44"/>
      <c r="AA27" s="44"/>
    </row>
    <row r="28" spans="2:27" ht="9" customHeight="1">
      <c r="B28" s="588"/>
      <c r="D28" s="44"/>
      <c r="E28" s="44"/>
      <c r="F28" s="44"/>
      <c r="G28" s="44"/>
      <c r="H28" s="44"/>
      <c r="I28" s="44"/>
      <c r="J28" s="618" t="s">
        <v>14</v>
      </c>
      <c r="K28" s="619"/>
      <c r="L28" s="619"/>
      <c r="M28" s="619"/>
      <c r="N28" s="620"/>
      <c r="O28" s="58"/>
      <c r="P28" s="456"/>
      <c r="Q28" s="455"/>
      <c r="R28" s="456"/>
      <c r="S28" s="44"/>
      <c r="T28" s="44"/>
      <c r="U28" s="44"/>
      <c r="V28" s="44"/>
      <c r="W28" s="44"/>
      <c r="X28" s="44"/>
      <c r="Y28" s="44"/>
      <c r="Z28" s="44"/>
      <c r="AA28" s="44"/>
    </row>
    <row r="29" spans="2:27" ht="9" customHeight="1">
      <c r="B29" s="588"/>
      <c r="D29" s="44"/>
      <c r="E29" s="44"/>
      <c r="F29" s="44"/>
      <c r="G29" s="44"/>
      <c r="H29" s="44"/>
      <c r="I29" s="44"/>
      <c r="J29" s="618"/>
      <c r="K29" s="619"/>
      <c r="L29" s="619"/>
      <c r="M29" s="619"/>
      <c r="N29" s="620"/>
      <c r="O29" s="58"/>
      <c r="P29" s="456"/>
      <c r="Q29" s="455"/>
      <c r="R29" s="456"/>
      <c r="S29" s="599" t="s">
        <v>61</v>
      </c>
      <c r="T29" s="610"/>
      <c r="U29" s="610"/>
      <c r="V29" s="610"/>
      <c r="W29" s="611"/>
      <c r="X29" s="44"/>
      <c r="Y29" s="44"/>
      <c r="Z29" s="44"/>
      <c r="AA29" s="44"/>
    </row>
    <row r="30" spans="2:27" ht="9" customHeight="1">
      <c r="B30" s="588"/>
      <c r="D30" s="44"/>
      <c r="E30" s="44"/>
      <c r="F30" s="44"/>
      <c r="G30" s="44"/>
      <c r="H30" s="44"/>
      <c r="I30" s="44"/>
      <c r="J30" s="618"/>
      <c r="K30" s="619"/>
      <c r="L30" s="619"/>
      <c r="M30" s="619"/>
      <c r="N30" s="620"/>
      <c r="O30" s="58"/>
      <c r="P30" s="456"/>
      <c r="Q30" s="455"/>
      <c r="R30" s="456"/>
      <c r="S30" s="612"/>
      <c r="T30" s="613"/>
      <c r="U30" s="613"/>
      <c r="V30" s="613"/>
      <c r="W30" s="614"/>
      <c r="X30" s="44"/>
      <c r="Y30" s="44"/>
      <c r="Z30" s="44"/>
      <c r="AA30" s="44"/>
    </row>
    <row r="31" spans="2:27" ht="9" customHeight="1">
      <c r="B31" s="588"/>
      <c r="D31" s="44"/>
      <c r="E31" s="44"/>
      <c r="F31" s="44"/>
      <c r="G31" s="44"/>
      <c r="H31" s="44"/>
      <c r="I31" s="44"/>
      <c r="J31" s="59"/>
      <c r="K31" s="60"/>
      <c r="L31" s="60"/>
      <c r="M31" s="60"/>
      <c r="N31" s="61"/>
      <c r="O31" s="44"/>
      <c r="P31" s="44"/>
      <c r="Q31" s="44"/>
      <c r="R31" s="44"/>
      <c r="S31" s="54"/>
      <c r="T31" s="44"/>
      <c r="U31" s="44"/>
      <c r="V31" s="44"/>
      <c r="W31" s="44"/>
      <c r="X31" s="44"/>
      <c r="Y31" s="44"/>
      <c r="Z31" s="44"/>
      <c r="AA31" s="44"/>
    </row>
    <row r="32" spans="2:27" ht="9.9499999999999993" customHeight="1">
      <c r="B32" s="588"/>
      <c r="D32" s="44"/>
      <c r="E32" s="44"/>
      <c r="F32" s="44"/>
      <c r="G32" s="44"/>
      <c r="H32" s="44"/>
      <c r="I32" s="44"/>
      <c r="J32" s="44"/>
      <c r="K32" s="44"/>
      <c r="L32" s="44"/>
      <c r="M32" s="44"/>
      <c r="N32" s="44"/>
      <c r="O32" s="44"/>
      <c r="P32" s="44"/>
      <c r="Q32" s="44"/>
      <c r="R32" s="44"/>
      <c r="S32" s="54"/>
      <c r="T32" s="44"/>
      <c r="U32" s="44"/>
      <c r="V32" s="44"/>
      <c r="W32" s="44"/>
      <c r="X32" s="44"/>
      <c r="Y32" s="44"/>
      <c r="Z32" s="44"/>
      <c r="AA32" s="44"/>
    </row>
    <row r="33" spans="2:27" ht="27" customHeight="1">
      <c r="B33" s="588"/>
      <c r="D33" s="44"/>
      <c r="E33" s="44"/>
      <c r="F33" s="44"/>
      <c r="G33" s="44"/>
      <c r="H33" s="48" t="s">
        <v>48</v>
      </c>
      <c r="I33" s="49"/>
      <c r="J33" s="45"/>
      <c r="K33" s="44"/>
      <c r="L33" s="44"/>
      <c r="M33" s="44"/>
      <c r="N33" s="44"/>
      <c r="P33" s="455" t="s">
        <v>60</v>
      </c>
      <c r="Q33" s="44"/>
      <c r="R33" s="44"/>
      <c r="S33" s="54"/>
      <c r="T33" s="44"/>
      <c r="U33" s="44"/>
      <c r="V33" s="44"/>
      <c r="W33" s="44"/>
      <c r="X33" s="44"/>
      <c r="Y33" s="44"/>
      <c r="Z33" s="44"/>
      <c r="AA33" s="44"/>
    </row>
    <row r="34" spans="2:27" ht="9.9499999999999993" customHeight="1">
      <c r="B34" s="589"/>
      <c r="D34" s="44"/>
      <c r="E34" s="44"/>
      <c r="F34" s="44"/>
      <c r="G34" s="44"/>
      <c r="H34" s="44"/>
      <c r="I34" s="44"/>
      <c r="J34" s="44"/>
      <c r="K34" s="44"/>
      <c r="L34" s="44"/>
      <c r="M34" s="44"/>
      <c r="N34" s="44"/>
      <c r="O34" s="44"/>
      <c r="P34" s="44"/>
      <c r="Q34" s="44"/>
      <c r="R34" s="44"/>
      <c r="S34" s="54"/>
      <c r="T34" s="44"/>
      <c r="U34" s="44"/>
      <c r="V34" s="44"/>
      <c r="W34" s="44"/>
      <c r="X34" s="44"/>
      <c r="Y34" s="44"/>
      <c r="Z34" s="44"/>
      <c r="AA34" s="44"/>
    </row>
    <row r="35" spans="2:27" ht="15.75" customHeight="1">
      <c r="D35" s="44"/>
      <c r="E35" s="44"/>
      <c r="F35" s="44"/>
      <c r="G35" s="44"/>
      <c r="H35" s="44"/>
      <c r="I35" s="44"/>
      <c r="J35" s="62" t="s">
        <v>42</v>
      </c>
      <c r="K35" s="63"/>
      <c r="L35" s="63"/>
      <c r="M35" s="63"/>
      <c r="N35" s="64"/>
      <c r="O35" s="44"/>
      <c r="P35" s="44"/>
      <c r="Q35" s="44"/>
      <c r="R35" s="44"/>
      <c r="S35" s="54"/>
      <c r="T35" s="44"/>
      <c r="U35" s="44"/>
      <c r="V35" s="44"/>
      <c r="W35" s="44"/>
      <c r="X35" s="44"/>
      <c r="Y35" s="44"/>
      <c r="Z35" s="44"/>
      <c r="AA35" s="44"/>
    </row>
    <row r="36" spans="2:27" ht="15.75" customHeight="1">
      <c r="D36" s="44"/>
      <c r="E36" s="44"/>
      <c r="F36" s="44"/>
      <c r="G36" s="44"/>
      <c r="H36" s="44"/>
      <c r="I36" s="44"/>
      <c r="J36" s="65"/>
      <c r="K36" s="66" t="s">
        <v>43</v>
      </c>
      <c r="L36" s="67"/>
      <c r="M36" s="67"/>
      <c r="N36" s="68"/>
      <c r="O36" s="44"/>
      <c r="P36" s="44"/>
      <c r="Q36" s="44"/>
      <c r="R36" s="44"/>
      <c r="S36" s="54"/>
      <c r="T36" s="44"/>
      <c r="U36" s="44"/>
      <c r="V36" s="44"/>
      <c r="W36" s="44"/>
      <c r="X36" s="44"/>
      <c r="Y36" s="44"/>
      <c r="Z36" s="44"/>
      <c r="AA36" s="44"/>
    </row>
    <row r="37" spans="2:27" ht="6" customHeight="1">
      <c r="D37" s="44"/>
      <c r="E37" s="44"/>
      <c r="F37" s="44"/>
      <c r="G37" s="44"/>
      <c r="H37" s="44"/>
      <c r="I37" s="69"/>
      <c r="J37" s="44"/>
      <c r="K37" s="44"/>
      <c r="L37" s="44"/>
      <c r="M37" s="44"/>
      <c r="N37" s="44"/>
      <c r="O37" s="44"/>
      <c r="P37" s="44"/>
      <c r="Q37" s="44"/>
      <c r="R37" s="44"/>
      <c r="S37" s="54"/>
      <c r="T37" s="44"/>
      <c r="U37" s="44"/>
      <c r="V37" s="44"/>
      <c r="W37" s="44"/>
      <c r="X37" s="44"/>
      <c r="Y37" s="44"/>
      <c r="Z37" s="44"/>
      <c r="AA37" s="44"/>
    </row>
    <row r="38" spans="2:27" ht="9.9499999999999993" customHeight="1">
      <c r="D38" s="44"/>
      <c r="E38" s="44"/>
      <c r="F38" s="44"/>
      <c r="G38" s="44"/>
      <c r="H38" s="44"/>
      <c r="I38" s="44"/>
      <c r="J38" s="44"/>
      <c r="K38" s="44"/>
      <c r="L38" s="44"/>
      <c r="M38" s="44"/>
      <c r="N38" s="44"/>
      <c r="O38" s="44"/>
      <c r="P38" s="44"/>
      <c r="Q38" s="44"/>
      <c r="R38" s="44"/>
      <c r="S38" s="54"/>
      <c r="T38" s="44"/>
      <c r="U38" s="44"/>
      <c r="V38" s="44"/>
      <c r="W38" s="44"/>
      <c r="X38" s="44"/>
      <c r="Y38" s="44"/>
      <c r="Z38" s="44"/>
      <c r="AA38" s="44"/>
    </row>
    <row r="39" spans="2:27" ht="20.100000000000001" customHeight="1">
      <c r="D39" s="44"/>
      <c r="E39" s="44"/>
      <c r="F39" s="44"/>
      <c r="G39" s="44"/>
      <c r="H39" s="44"/>
      <c r="I39" s="44"/>
      <c r="J39" s="44"/>
      <c r="K39" s="44"/>
      <c r="L39" s="44"/>
      <c r="M39" s="51" t="s">
        <v>44</v>
      </c>
      <c r="N39" s="49"/>
      <c r="O39" s="49"/>
      <c r="P39" s="49"/>
      <c r="Q39" s="49"/>
      <c r="R39" s="49"/>
      <c r="S39" s="54"/>
      <c r="T39" s="44"/>
      <c r="U39" s="44"/>
      <c r="V39" s="44"/>
      <c r="W39" s="44"/>
      <c r="X39" s="44"/>
      <c r="Y39" s="44"/>
      <c r="Z39" s="44"/>
      <c r="AA39" s="44"/>
    </row>
    <row r="40" spans="2:27" ht="6" customHeight="1">
      <c r="D40" s="44"/>
      <c r="E40" s="44"/>
      <c r="F40" s="44"/>
      <c r="G40" s="44"/>
      <c r="H40" s="44"/>
      <c r="I40" s="69"/>
      <c r="J40" s="44"/>
      <c r="K40" s="44"/>
      <c r="L40" s="44"/>
      <c r="M40" s="44"/>
      <c r="N40" s="44"/>
      <c r="O40" s="44"/>
      <c r="P40" s="44"/>
      <c r="Q40" s="44"/>
      <c r="R40" s="44"/>
      <c r="S40" s="54"/>
      <c r="T40" s="44"/>
      <c r="U40" s="44"/>
      <c r="V40" s="44"/>
      <c r="W40" s="44"/>
      <c r="X40" s="44"/>
      <c r="Y40" s="44"/>
      <c r="Z40" s="44"/>
      <c r="AA40" s="44"/>
    </row>
    <row r="41" spans="2:27" ht="20.100000000000001" customHeight="1">
      <c r="D41" s="44"/>
      <c r="E41" s="44"/>
      <c r="F41" s="44"/>
      <c r="G41" s="44"/>
      <c r="H41" s="48" t="s">
        <v>12</v>
      </c>
      <c r="I41" s="45"/>
      <c r="J41" s="49"/>
      <c r="K41" s="44"/>
      <c r="L41" s="44"/>
      <c r="M41" s="44"/>
      <c r="N41" s="44"/>
      <c r="O41" s="44"/>
      <c r="P41" s="44"/>
      <c r="Q41" s="44"/>
      <c r="R41" s="44"/>
      <c r="S41" s="44"/>
      <c r="T41" s="44"/>
      <c r="U41" s="44"/>
      <c r="V41" s="44"/>
      <c r="W41" s="44"/>
      <c r="X41" s="44"/>
      <c r="Y41" s="44"/>
      <c r="Z41" s="44"/>
      <c r="AA41" s="44"/>
    </row>
    <row r="42" spans="2:27" ht="6" customHeight="1">
      <c r="D42" s="44"/>
      <c r="E42" s="44"/>
      <c r="F42" s="44"/>
      <c r="G42" s="44"/>
      <c r="H42" s="44"/>
      <c r="I42" s="69"/>
      <c r="J42" s="44"/>
      <c r="K42" s="44"/>
      <c r="L42" s="44"/>
      <c r="M42" s="44"/>
      <c r="N42" s="44"/>
      <c r="O42" s="44"/>
      <c r="P42" s="44"/>
      <c r="Q42" s="44"/>
      <c r="R42" s="44"/>
      <c r="S42" s="54"/>
      <c r="T42" s="44"/>
      <c r="U42" s="44"/>
      <c r="V42" s="44"/>
      <c r="W42" s="44"/>
      <c r="X42" s="44"/>
      <c r="Y42" s="44"/>
      <c r="Z42" s="44"/>
      <c r="AA42" s="44"/>
    </row>
    <row r="43" spans="2:27" ht="18.75" customHeight="1">
      <c r="D43" s="44"/>
      <c r="E43" s="44"/>
      <c r="F43" s="44"/>
      <c r="G43" s="44"/>
      <c r="H43" s="44"/>
      <c r="I43" s="69"/>
      <c r="J43" s="621" t="s">
        <v>45</v>
      </c>
      <c r="K43" s="622"/>
      <c r="L43" s="622"/>
      <c r="M43" s="622"/>
      <c r="N43" s="623"/>
      <c r="O43" s="44"/>
      <c r="P43" s="44"/>
      <c r="Q43" s="44"/>
      <c r="R43" s="44"/>
      <c r="S43" s="591" t="s">
        <v>65</v>
      </c>
      <c r="T43" s="591"/>
      <c r="U43" s="591"/>
      <c r="V43" s="591"/>
      <c r="W43" s="591"/>
      <c r="X43" s="591"/>
      <c r="Y43" s="44"/>
      <c r="Z43" s="44"/>
      <c r="AA43" s="44"/>
    </row>
    <row r="44" spans="2:27" ht="6.75" customHeight="1">
      <c r="D44" s="44"/>
      <c r="E44" s="44"/>
      <c r="F44" s="44"/>
      <c r="G44" s="44"/>
      <c r="H44" s="44"/>
      <c r="I44" s="69"/>
      <c r="J44" s="44"/>
      <c r="K44" s="44"/>
      <c r="L44" s="44"/>
      <c r="M44" s="44"/>
      <c r="N44" s="44"/>
      <c r="O44" s="44"/>
      <c r="P44" s="44"/>
      <c r="Q44" s="44"/>
      <c r="R44" s="44"/>
      <c r="S44" s="591"/>
      <c r="T44" s="591"/>
      <c r="U44" s="591"/>
      <c r="V44" s="591"/>
      <c r="W44" s="591"/>
      <c r="X44" s="591"/>
      <c r="Y44" s="44"/>
      <c r="Z44" s="44"/>
      <c r="AA44" s="44"/>
    </row>
    <row r="45" spans="2:27" ht="17.25" customHeight="1">
      <c r="D45" s="44"/>
      <c r="E45" s="44"/>
      <c r="F45" s="44"/>
      <c r="G45" s="44"/>
      <c r="H45" s="48" t="s">
        <v>8</v>
      </c>
      <c r="I45" s="45"/>
      <c r="J45" s="49"/>
      <c r="K45" s="44"/>
      <c r="L45" s="44"/>
      <c r="M45" s="44"/>
      <c r="N45" s="44"/>
      <c r="O45" s="44"/>
      <c r="P45" s="44"/>
      <c r="Q45" s="44"/>
      <c r="R45" s="44"/>
      <c r="S45" s="591"/>
      <c r="T45" s="591"/>
      <c r="U45" s="591"/>
      <c r="V45" s="591"/>
      <c r="W45" s="591"/>
      <c r="X45" s="591"/>
      <c r="Y45" s="44"/>
      <c r="Z45" s="44"/>
      <c r="AA45" s="44"/>
    </row>
    <row r="46" spans="2:27" ht="12.75" customHeight="1">
      <c r="B46" s="587" t="s">
        <v>62</v>
      </c>
      <c r="D46" s="44"/>
      <c r="E46" s="44"/>
      <c r="F46" s="44"/>
      <c r="G46" s="44"/>
      <c r="H46" s="44"/>
      <c r="I46" s="69"/>
      <c r="J46" s="44"/>
      <c r="K46" s="44"/>
      <c r="L46" s="44"/>
      <c r="M46" s="44"/>
      <c r="N46" s="44"/>
      <c r="O46" s="44"/>
      <c r="P46" s="51" t="s">
        <v>38</v>
      </c>
      <c r="Q46" s="44"/>
      <c r="R46" s="44"/>
      <c r="S46" s="54"/>
      <c r="T46" s="44"/>
      <c r="U46" s="44"/>
      <c r="V46" s="44"/>
      <c r="W46" s="44"/>
      <c r="X46" s="44"/>
      <c r="Y46" s="44"/>
      <c r="Z46" s="44"/>
      <c r="AA46" s="44"/>
    </row>
    <row r="47" spans="2:27" ht="17.25" customHeight="1">
      <c r="B47" s="588"/>
      <c r="D47" s="44"/>
      <c r="E47" s="44"/>
      <c r="F47" s="44"/>
      <c r="G47" s="44"/>
      <c r="I47" s="52"/>
      <c r="J47" s="52"/>
      <c r="K47" s="44"/>
      <c r="L47" s="44"/>
      <c r="M47" s="44"/>
      <c r="N47" s="44"/>
      <c r="O47" s="44"/>
      <c r="P47" s="44"/>
      <c r="Q47" s="44"/>
      <c r="R47" s="44"/>
      <c r="S47" s="44"/>
      <c r="T47" s="44"/>
      <c r="U47" s="44"/>
      <c r="V47" s="44"/>
      <c r="W47" s="44"/>
      <c r="X47" s="44"/>
      <c r="Y47" s="44"/>
      <c r="Z47" s="44"/>
      <c r="AA47" s="44"/>
    </row>
    <row r="48" spans="2:27" ht="19.5" customHeight="1">
      <c r="B48" s="588"/>
      <c r="D48" s="44"/>
      <c r="E48" s="44"/>
      <c r="F48" s="44"/>
      <c r="G48" s="44"/>
      <c r="H48" s="51"/>
      <c r="I48" s="52"/>
      <c r="J48" s="52"/>
      <c r="K48" s="44"/>
      <c r="L48" s="44"/>
      <c r="M48" s="44"/>
      <c r="N48" s="44"/>
      <c r="O48" s="44"/>
      <c r="P48" s="44"/>
      <c r="Q48" s="44"/>
      <c r="R48" s="44"/>
      <c r="S48" s="70" t="s">
        <v>46</v>
      </c>
      <c r="T48" s="71"/>
      <c r="U48" s="71"/>
      <c r="V48" s="72"/>
      <c r="W48" s="73"/>
    </row>
    <row r="49" spans="2:27" ht="4.5" customHeight="1">
      <c r="B49" s="588"/>
      <c r="D49" s="44"/>
      <c r="E49" s="44"/>
      <c r="F49" s="44"/>
      <c r="G49" s="44"/>
      <c r="H49" s="74"/>
      <c r="I49" s="74"/>
      <c r="J49" s="74"/>
      <c r="K49" s="44"/>
      <c r="L49" s="44"/>
      <c r="M49" s="44"/>
      <c r="N49" s="44"/>
      <c r="O49" s="44"/>
      <c r="P49" s="44"/>
      <c r="Q49" s="44"/>
      <c r="R49" s="44"/>
      <c r="S49" s="44"/>
      <c r="T49" s="44"/>
      <c r="U49" s="44"/>
      <c r="V49" s="44"/>
      <c r="W49" s="44"/>
      <c r="X49" s="44"/>
      <c r="Y49" s="44"/>
      <c r="Z49" s="44"/>
      <c r="AA49" s="44"/>
    </row>
    <row r="50" spans="2:27" ht="15.75" customHeight="1">
      <c r="B50" s="588"/>
      <c r="D50" s="44"/>
      <c r="E50" s="44"/>
      <c r="F50" s="44"/>
      <c r="G50" s="44"/>
      <c r="H50" s="74"/>
      <c r="I50" s="74"/>
      <c r="J50" s="74"/>
      <c r="K50" s="44"/>
      <c r="L50" s="44"/>
      <c r="M50" s="44"/>
      <c r="N50" s="44"/>
      <c r="O50" s="44"/>
      <c r="P50" s="44"/>
      <c r="Q50" s="44"/>
      <c r="R50" s="44"/>
      <c r="S50" s="44"/>
      <c r="T50" s="44"/>
      <c r="U50" s="44"/>
      <c r="V50" s="44"/>
      <c r="W50" s="44"/>
      <c r="X50" s="44"/>
      <c r="Y50" s="44"/>
      <c r="Z50" s="44"/>
      <c r="AA50" s="44"/>
    </row>
    <row r="51" spans="2:27" ht="15.75" customHeight="1">
      <c r="B51" s="588"/>
      <c r="D51" s="44"/>
      <c r="E51" s="44"/>
      <c r="F51" s="44"/>
      <c r="G51" s="44"/>
      <c r="H51" s="44"/>
      <c r="I51" s="44"/>
      <c r="J51" s="75" t="s">
        <v>13</v>
      </c>
      <c r="K51" s="71"/>
      <c r="L51" s="71"/>
      <c r="M51" s="71"/>
      <c r="N51" s="76"/>
      <c r="O51" s="44"/>
      <c r="P51" s="44"/>
      <c r="Q51" s="44"/>
      <c r="R51" s="44"/>
      <c r="S51" s="598" t="s">
        <v>64</v>
      </c>
      <c r="T51" s="598"/>
      <c r="U51" s="598"/>
      <c r="V51" s="598"/>
      <c r="W51" s="44"/>
      <c r="X51" s="44"/>
      <c r="Y51" s="44"/>
      <c r="Z51" s="44"/>
      <c r="AA51" s="44"/>
    </row>
    <row r="52" spans="2:27" ht="9.9499999999999993" customHeight="1">
      <c r="B52" s="588"/>
      <c r="D52" s="44"/>
      <c r="E52" s="44"/>
      <c r="F52" s="44"/>
      <c r="G52" s="44"/>
      <c r="H52" s="44"/>
      <c r="I52" s="69"/>
      <c r="J52" s="44"/>
      <c r="K52" s="44"/>
      <c r="L52" s="44"/>
      <c r="M52" s="44"/>
      <c r="N52" s="44"/>
      <c r="O52" s="44"/>
      <c r="P52" s="44"/>
      <c r="Q52" s="44"/>
      <c r="R52" s="44"/>
      <c r="S52" s="598"/>
      <c r="T52" s="598"/>
      <c r="U52" s="598"/>
      <c r="V52" s="598"/>
      <c r="W52" s="44"/>
      <c r="X52" s="44"/>
      <c r="Y52" s="44"/>
      <c r="Z52" s="44"/>
      <c r="AA52" s="44"/>
    </row>
    <row r="53" spans="2:27" ht="16.5" customHeight="1">
      <c r="B53" s="588"/>
      <c r="D53" s="44"/>
      <c r="E53" s="44"/>
      <c r="F53" s="44"/>
      <c r="G53" s="44"/>
      <c r="I53" s="45"/>
      <c r="J53" s="49"/>
      <c r="K53" s="44"/>
      <c r="L53" s="44"/>
      <c r="M53" s="44"/>
      <c r="N53" s="44"/>
      <c r="O53" s="44"/>
      <c r="P53" s="51" t="s">
        <v>41</v>
      </c>
      <c r="Q53" s="44"/>
      <c r="R53" s="44"/>
      <c r="S53" s="598"/>
      <c r="T53" s="598"/>
      <c r="U53" s="598"/>
      <c r="V53" s="598"/>
      <c r="W53" s="44"/>
      <c r="X53" s="44"/>
      <c r="Y53" s="44"/>
      <c r="Z53" s="44"/>
      <c r="AA53" s="44"/>
    </row>
    <row r="54" spans="2:27" ht="7.5" customHeight="1">
      <c r="B54" s="588"/>
      <c r="D54" s="44"/>
      <c r="E54" s="44"/>
      <c r="F54" s="44"/>
      <c r="G54" s="44"/>
      <c r="H54" s="44"/>
      <c r="I54" s="44"/>
      <c r="J54" s="44"/>
      <c r="K54" s="44"/>
      <c r="L54" s="44"/>
      <c r="M54" s="44"/>
      <c r="N54" s="44"/>
      <c r="O54" s="44"/>
      <c r="P54" s="44"/>
      <c r="Q54" s="44"/>
      <c r="R54" s="44"/>
      <c r="S54" s="44"/>
      <c r="T54" s="44"/>
      <c r="U54" s="44"/>
      <c r="V54" s="44"/>
      <c r="W54" s="44"/>
      <c r="X54" s="44"/>
      <c r="Y54" s="44"/>
      <c r="Z54" s="44"/>
      <c r="AA54" s="44"/>
    </row>
    <row r="55" spans="2:27" ht="9.75" customHeight="1">
      <c r="B55" s="588"/>
      <c r="D55" s="44"/>
      <c r="E55" s="44"/>
      <c r="F55" s="44"/>
      <c r="G55" s="44"/>
      <c r="H55" s="44"/>
      <c r="I55" s="44"/>
      <c r="J55" s="44"/>
      <c r="K55" s="44"/>
      <c r="L55" s="44"/>
      <c r="M55" s="44"/>
      <c r="N55" s="44"/>
      <c r="O55" s="44"/>
      <c r="P55" s="44"/>
      <c r="Q55" s="44"/>
      <c r="R55" s="44"/>
      <c r="S55" s="44"/>
      <c r="T55" s="44"/>
      <c r="U55" s="44"/>
      <c r="V55" s="44"/>
      <c r="W55" s="44"/>
      <c r="X55" s="44"/>
      <c r="Y55" s="44"/>
      <c r="Z55" s="44"/>
      <c r="AA55" s="44"/>
    </row>
    <row r="56" spans="2:27" ht="12" customHeight="1">
      <c r="B56" s="588"/>
      <c r="D56" s="44"/>
      <c r="E56" s="44"/>
      <c r="F56" s="44"/>
      <c r="G56" s="44"/>
      <c r="H56" s="44"/>
      <c r="I56" s="53"/>
      <c r="J56" s="599" t="s">
        <v>47</v>
      </c>
      <c r="K56" s="600"/>
      <c r="L56" s="600"/>
      <c r="M56" s="600"/>
      <c r="N56" s="601"/>
      <c r="O56" s="49"/>
      <c r="P56" s="49"/>
      <c r="Q56" s="49"/>
      <c r="R56" s="49"/>
      <c r="S56" s="44"/>
      <c r="T56" s="44"/>
      <c r="U56" s="44"/>
      <c r="V56" s="44"/>
      <c r="W56" s="44"/>
      <c r="X56" s="44"/>
      <c r="Y56" s="44"/>
      <c r="Z56" s="44"/>
      <c r="AA56" s="44"/>
    </row>
    <row r="57" spans="2:27" ht="8.25" customHeight="1">
      <c r="B57" s="588"/>
      <c r="D57" s="44"/>
      <c r="E57" s="44"/>
      <c r="F57" s="44"/>
      <c r="G57" s="44"/>
      <c r="H57" s="44"/>
      <c r="I57" s="53"/>
      <c r="J57" s="602"/>
      <c r="K57" s="603"/>
      <c r="L57" s="603"/>
      <c r="M57" s="603"/>
      <c r="N57" s="604"/>
      <c r="O57" s="49"/>
      <c r="P57" s="49"/>
      <c r="Q57" s="49"/>
      <c r="R57" s="49"/>
      <c r="S57" s="44"/>
      <c r="T57" s="44"/>
      <c r="U57" s="44"/>
      <c r="V57" s="44"/>
      <c r="W57" s="44"/>
      <c r="X57" s="44"/>
      <c r="Y57" s="44"/>
      <c r="Z57" s="44"/>
      <c r="AA57" s="44"/>
    </row>
    <row r="58" spans="2:27" ht="9.9499999999999993" customHeight="1">
      <c r="B58" s="588"/>
      <c r="D58" s="44"/>
      <c r="E58" s="44"/>
      <c r="F58" s="44"/>
      <c r="G58" s="44"/>
      <c r="H58" s="44"/>
      <c r="I58" s="53"/>
      <c r="J58" s="605"/>
      <c r="K58" s="606"/>
      <c r="L58" s="606"/>
      <c r="M58" s="606"/>
      <c r="N58" s="604"/>
      <c r="O58" s="58"/>
      <c r="P58" s="456"/>
      <c r="Q58" s="455"/>
      <c r="R58" s="456"/>
      <c r="S58" s="599" t="s">
        <v>61</v>
      </c>
      <c r="T58" s="610"/>
      <c r="U58" s="610"/>
      <c r="V58" s="610"/>
      <c r="W58" s="611"/>
      <c r="X58" s="44"/>
      <c r="Y58" s="44"/>
      <c r="Z58" s="44"/>
      <c r="AA58" s="44"/>
    </row>
    <row r="59" spans="2:27" ht="6.75" customHeight="1">
      <c r="B59" s="588"/>
      <c r="D59" s="44"/>
      <c r="E59" s="44"/>
      <c r="F59" s="44"/>
      <c r="G59" s="44"/>
      <c r="H59" s="44"/>
      <c r="I59" s="53"/>
      <c r="J59" s="605"/>
      <c r="K59" s="606"/>
      <c r="L59" s="606"/>
      <c r="M59" s="606"/>
      <c r="N59" s="604"/>
      <c r="O59" s="456"/>
      <c r="P59" s="456"/>
      <c r="Q59" s="44"/>
      <c r="R59" s="44"/>
      <c r="S59" s="612"/>
      <c r="T59" s="613"/>
      <c r="U59" s="613"/>
      <c r="V59" s="613"/>
      <c r="W59" s="614"/>
      <c r="X59" s="44"/>
      <c r="Y59" s="44"/>
      <c r="Z59" s="44"/>
      <c r="AA59" s="44"/>
    </row>
    <row r="60" spans="2:27" ht="5.25" customHeight="1">
      <c r="B60" s="588"/>
      <c r="D60" s="44"/>
      <c r="E60" s="44"/>
      <c r="F60" s="44"/>
      <c r="G60" s="44"/>
      <c r="H60" s="44"/>
      <c r="I60" s="53"/>
      <c r="J60" s="605"/>
      <c r="K60" s="606"/>
      <c r="L60" s="606"/>
      <c r="M60" s="606"/>
      <c r="N60" s="604"/>
      <c r="O60" s="456"/>
      <c r="P60" s="456"/>
      <c r="Q60" s="44"/>
      <c r="R60" s="44"/>
      <c r="S60" s="77"/>
      <c r="T60" s="77"/>
      <c r="U60" s="77"/>
      <c r="V60" s="77"/>
      <c r="W60" s="77"/>
      <c r="X60" s="44"/>
      <c r="Y60" s="44"/>
      <c r="Z60" s="44"/>
      <c r="AA60" s="44"/>
    </row>
    <row r="61" spans="2:27" ht="6" customHeight="1">
      <c r="B61" s="588"/>
      <c r="D61" s="44"/>
      <c r="E61" s="44"/>
      <c r="F61" s="44"/>
      <c r="G61" s="44"/>
      <c r="H61" s="44"/>
      <c r="I61" s="53"/>
      <c r="J61" s="607"/>
      <c r="K61" s="608"/>
      <c r="L61" s="608"/>
      <c r="M61" s="608"/>
      <c r="N61" s="609"/>
      <c r="O61" s="456"/>
      <c r="P61" s="456"/>
      <c r="Q61" s="456"/>
      <c r="R61" s="456"/>
      <c r="S61" s="44"/>
      <c r="T61" s="44"/>
      <c r="U61" s="44"/>
      <c r="V61" s="44"/>
      <c r="W61" s="44"/>
      <c r="X61" s="44"/>
      <c r="Y61" s="44"/>
      <c r="Z61" s="44"/>
      <c r="AA61" s="44"/>
    </row>
    <row r="62" spans="2:27" ht="7.5" customHeight="1">
      <c r="B62" s="589"/>
      <c r="D62" s="44"/>
      <c r="E62" s="44"/>
      <c r="F62" s="44"/>
      <c r="G62" s="44"/>
      <c r="H62" s="44"/>
      <c r="I62" s="44"/>
      <c r="J62" s="44"/>
      <c r="K62" s="44"/>
      <c r="L62" s="44"/>
      <c r="M62" s="44"/>
      <c r="N62" s="44"/>
      <c r="O62" s="44"/>
      <c r="P62" s="44"/>
      <c r="Q62" s="44"/>
      <c r="R62" s="44"/>
      <c r="S62" s="44"/>
      <c r="T62" s="44"/>
      <c r="U62" s="44"/>
      <c r="V62" s="44"/>
      <c r="W62" s="44"/>
      <c r="X62" s="44"/>
      <c r="Y62" s="44"/>
      <c r="Z62" s="44"/>
      <c r="AA62" s="44"/>
    </row>
    <row r="63" spans="2:27" ht="26.25" customHeight="1">
      <c r="D63" s="44"/>
      <c r="E63" s="44"/>
      <c r="F63" s="44"/>
      <c r="G63" s="44"/>
      <c r="H63" s="48" t="s">
        <v>48</v>
      </c>
      <c r="I63" s="49"/>
      <c r="J63" s="45"/>
      <c r="K63" s="44"/>
      <c r="L63" s="44"/>
      <c r="M63" s="44"/>
      <c r="N63" s="44"/>
      <c r="P63" s="81" t="s">
        <v>60</v>
      </c>
      <c r="Q63" s="44"/>
      <c r="R63" s="44"/>
      <c r="S63" s="44"/>
      <c r="T63" s="44"/>
      <c r="U63" s="44"/>
      <c r="V63" s="44"/>
      <c r="W63" s="44"/>
      <c r="X63" s="44"/>
      <c r="Y63" s="44"/>
      <c r="Z63" s="44"/>
      <c r="AA63" s="44"/>
    </row>
    <row r="64" spans="2:27" ht="9.9499999999999993" customHeight="1">
      <c r="D64" s="44"/>
      <c r="E64" s="44"/>
      <c r="F64" s="44"/>
      <c r="G64" s="44"/>
      <c r="H64" s="44"/>
      <c r="I64" s="44"/>
      <c r="J64" s="44"/>
      <c r="K64" s="44"/>
      <c r="L64" s="44"/>
      <c r="M64" s="44"/>
      <c r="N64" s="44"/>
      <c r="O64" s="44"/>
      <c r="P64" s="44"/>
      <c r="Q64" s="44"/>
      <c r="R64" s="44"/>
      <c r="S64" s="44"/>
      <c r="T64" s="44"/>
      <c r="U64" s="44"/>
      <c r="V64" s="44"/>
      <c r="W64" s="44"/>
      <c r="X64" s="44"/>
      <c r="Y64" s="44"/>
      <c r="Z64" s="44"/>
      <c r="AA64" s="44"/>
    </row>
    <row r="65" spans="4:27" ht="15" customHeight="1">
      <c r="D65" s="44"/>
      <c r="E65" s="44"/>
      <c r="F65" s="44"/>
      <c r="G65" s="44"/>
      <c r="H65" s="44"/>
      <c r="I65" s="44"/>
      <c r="J65" s="62" t="s">
        <v>42</v>
      </c>
      <c r="K65" s="63"/>
      <c r="L65" s="63"/>
      <c r="M65" s="63"/>
      <c r="N65" s="64"/>
      <c r="O65" s="44"/>
      <c r="P65" s="44"/>
      <c r="Q65" s="44"/>
      <c r="R65" s="44"/>
      <c r="S65" s="54"/>
      <c r="T65" s="44"/>
      <c r="U65" s="44"/>
      <c r="V65" s="44"/>
      <c r="W65" s="44"/>
      <c r="X65" s="44"/>
      <c r="Y65" s="44"/>
      <c r="Z65" s="44"/>
      <c r="AA65" s="44"/>
    </row>
    <row r="66" spans="4:27" ht="15" customHeight="1">
      <c r="D66" s="44"/>
      <c r="E66" s="44"/>
      <c r="F66" s="44"/>
      <c r="G66" s="44"/>
      <c r="H66" s="44"/>
      <c r="I66" s="69"/>
      <c r="J66" s="65"/>
      <c r="K66" s="66" t="s">
        <v>43</v>
      </c>
      <c r="L66" s="67"/>
      <c r="M66" s="67"/>
      <c r="N66" s="68"/>
      <c r="O66" s="44"/>
      <c r="P66" s="44"/>
      <c r="Q66" s="44"/>
      <c r="R66" s="44"/>
      <c r="S66" s="54"/>
      <c r="T66" s="44"/>
      <c r="U66" s="44"/>
      <c r="V66" s="44"/>
      <c r="W66" s="44"/>
      <c r="X66" s="44"/>
      <c r="Y66" s="44"/>
      <c r="Z66" s="44"/>
      <c r="AA66" s="44"/>
    </row>
    <row r="67" spans="4:27" ht="7.5" customHeight="1">
      <c r="D67" s="44"/>
      <c r="E67" s="44"/>
      <c r="F67" s="44"/>
      <c r="G67" s="44"/>
      <c r="H67" s="44"/>
      <c r="I67" s="44"/>
      <c r="J67" s="44"/>
      <c r="K67" s="44"/>
      <c r="L67" s="44"/>
      <c r="M67" s="44"/>
      <c r="N67" s="44"/>
      <c r="O67" s="44"/>
      <c r="P67" s="44"/>
      <c r="Q67" s="44"/>
      <c r="R67" s="44"/>
      <c r="S67" s="44"/>
      <c r="T67" s="44"/>
      <c r="U67" s="44"/>
      <c r="V67" s="44"/>
      <c r="W67" s="44"/>
      <c r="X67" s="44"/>
      <c r="Y67" s="44"/>
      <c r="Z67" s="44"/>
      <c r="AA67" s="44"/>
    </row>
    <row r="68" spans="4:27" ht="7.5" customHeight="1">
      <c r="D68" s="44"/>
      <c r="E68" s="44"/>
      <c r="F68" s="44"/>
      <c r="G68" s="44"/>
      <c r="H68" s="44"/>
      <c r="I68" s="44"/>
      <c r="J68" s="44"/>
      <c r="K68" s="44"/>
      <c r="L68" s="44"/>
      <c r="M68" s="44"/>
      <c r="N68" s="44"/>
      <c r="O68" s="44"/>
      <c r="P68" s="44"/>
      <c r="Q68" s="44"/>
      <c r="R68" s="44"/>
      <c r="S68" s="44"/>
      <c r="T68" s="44"/>
      <c r="U68" s="44"/>
      <c r="V68" s="44"/>
      <c r="W68" s="44"/>
      <c r="X68" s="44"/>
      <c r="Y68" s="44"/>
      <c r="Z68" s="44"/>
      <c r="AA68" s="44"/>
    </row>
  </sheetData>
  <mergeCells count="17">
    <mergeCell ref="B46:B62"/>
    <mergeCell ref="S51:V53"/>
    <mergeCell ref="J56:N61"/>
    <mergeCell ref="S58:W59"/>
    <mergeCell ref="J20:N23"/>
    <mergeCell ref="B22:B34"/>
    <mergeCell ref="T25:W27"/>
    <mergeCell ref="J28:N30"/>
    <mergeCell ref="S29:W30"/>
    <mergeCell ref="J43:N43"/>
    <mergeCell ref="S43:X45"/>
    <mergeCell ref="T17:X17"/>
    <mergeCell ref="H9:P11"/>
    <mergeCell ref="B10:B14"/>
    <mergeCell ref="W10:X10"/>
    <mergeCell ref="R12:W13"/>
    <mergeCell ref="J13:N14"/>
  </mergeCells>
  <phoneticPr fontId="3"/>
  <pageMargins left="0.74803149606299213" right="0.74803149606299213" top="0.98425196850393704" bottom="0.98425196850393704" header="0.51181102362204722" footer="0.51181102362204722"/>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64"/>
  <sheetViews>
    <sheetView showGridLines="0" zoomScale="85" zoomScaleNormal="85" workbookViewId="0">
      <pane xSplit="3" ySplit="7" topLeftCell="D8" activePane="bottomRight" state="frozen"/>
      <selection pane="topRight" activeCell="D1" sqref="D1"/>
      <selection pane="bottomLeft" activeCell="A8" sqref="A8"/>
      <selection pane="bottomRight" activeCell="S51" sqref="S51"/>
    </sheetView>
  </sheetViews>
  <sheetFormatPr defaultRowHeight="13.5"/>
  <cols>
    <col min="1" max="1" width="1.125" style="39" customWidth="1"/>
    <col min="2" max="2" width="4.125" style="39" customWidth="1"/>
    <col min="3" max="3" width="19.875" style="39" customWidth="1"/>
    <col min="4" max="4" width="1.25" style="39" customWidth="1"/>
    <col min="5" max="5" width="11.875" style="39" customWidth="1"/>
    <col min="6" max="6" width="2" style="39" customWidth="1"/>
    <col min="7" max="7" width="10" style="39" bestFit="1" customWidth="1"/>
    <col min="8" max="8" width="1.625" style="39" customWidth="1"/>
    <col min="9" max="9" width="10" style="39" bestFit="1" customWidth="1"/>
    <col min="10" max="10" width="1.375" style="39" customWidth="1"/>
    <col min="11" max="11" width="10" style="39" bestFit="1" customWidth="1"/>
    <col min="12" max="12" width="1.75" style="39" customWidth="1"/>
    <col min="13" max="13" width="10" style="39" bestFit="1" customWidth="1"/>
    <col min="14" max="14" width="1.875" style="39" customWidth="1"/>
    <col min="15" max="15" width="9.75" style="39" customWidth="1"/>
    <col min="16" max="16" width="0.875" style="39" customWidth="1"/>
    <col min="17" max="17" width="0.75" style="39" customWidth="1"/>
    <col min="18" max="18" width="5" style="39" customWidth="1"/>
    <col min="19" max="19" width="16.625" style="39" customWidth="1"/>
    <col min="20" max="20" width="10.5" style="39" bestFit="1" customWidth="1"/>
    <col min="21" max="21" width="2.5" style="82" customWidth="1"/>
    <col min="22" max="22" width="10" style="39" bestFit="1" customWidth="1"/>
    <col min="23" max="23" width="2.875" style="82" customWidth="1"/>
    <col min="24" max="24" width="10.5" style="39" bestFit="1" customWidth="1"/>
    <col min="25" max="25" width="1.125" style="39" customWidth="1"/>
    <col min="26" max="26" width="13.875" style="39" bestFit="1" customWidth="1"/>
    <col min="27" max="27" width="3.5" style="39" bestFit="1" customWidth="1"/>
    <col min="28" max="28" width="10.5" style="39" bestFit="1" customWidth="1"/>
    <col min="29" max="29" width="3.5" style="39" bestFit="1" customWidth="1"/>
    <col min="30" max="30" width="9.75" style="39" customWidth="1"/>
    <col min="31" max="31" width="0.875" style="39" customWidth="1"/>
    <col min="32" max="32" width="1" style="39" customWidth="1"/>
    <col min="33" max="33" width="5" style="39" customWidth="1"/>
    <col min="34" max="34" width="20" style="39" customWidth="1"/>
    <col min="35" max="35" width="10.5" style="39" bestFit="1" customWidth="1"/>
    <col min="36" max="36" width="2.375" style="39" customWidth="1"/>
    <col min="37" max="37" width="9.875" style="39" customWidth="1"/>
    <col min="38" max="38" width="2.5" style="39" customWidth="1"/>
    <col min="39" max="39" width="10.75" style="39" customWidth="1"/>
    <col min="40" max="40" width="1.125" style="39" customWidth="1"/>
    <col min="41" max="41" width="9.875" style="39" customWidth="1"/>
    <col min="42" max="42" width="3.375" style="39" customWidth="1"/>
    <col min="43" max="43" width="9.25" style="39" customWidth="1"/>
    <col min="44" max="44" width="3.125" style="39" customWidth="1"/>
    <col min="45" max="45" width="10.125" style="39" customWidth="1"/>
    <col min="46" max="46" width="0.75" style="39" customWidth="1"/>
    <col min="47" max="47" width="0.875" style="39" customWidth="1"/>
    <col min="48" max="48" width="4.5" style="39" bestFit="1" customWidth="1"/>
    <col min="49" max="49" width="22" style="39" customWidth="1"/>
    <col min="50" max="50" width="1.125" style="39" customWidth="1"/>
    <col min="51" max="51" width="10.125" style="39" customWidth="1"/>
    <col min="52" max="52" width="3.5" style="39" customWidth="1"/>
    <col min="53" max="53" width="11.25" style="39" customWidth="1"/>
    <col min="54" max="54" width="3.5" style="39" customWidth="1"/>
    <col min="55" max="55" width="9" style="39"/>
    <col min="56" max="56" width="0.875" style="39" customWidth="1"/>
    <col min="57" max="57" width="1.75" style="39" customWidth="1"/>
    <col min="58" max="58" width="17.5" style="39" customWidth="1"/>
    <col min="59" max="59" width="6.5" style="39" customWidth="1"/>
    <col min="60" max="60" width="10.5" style="39" customWidth="1"/>
    <col min="61" max="61" width="2.125" style="39" customWidth="1"/>
    <col min="62" max="62" width="4.25" style="39" customWidth="1"/>
    <col min="63" max="63" width="18.25" style="39" customWidth="1"/>
    <col min="64" max="64" width="1" style="39" customWidth="1"/>
    <col min="65" max="65" width="9.125" style="39" customWidth="1"/>
    <col min="66" max="66" width="1.5" style="39" customWidth="1"/>
    <col min="67" max="67" width="9.75" style="39" customWidth="1"/>
    <col min="68" max="68" width="1.125" style="39" customWidth="1"/>
    <col min="69" max="69" width="11" style="39" customWidth="1"/>
    <col min="70" max="70" width="1.25" style="39" customWidth="1"/>
    <col min="71" max="71" width="1.75" style="39" customWidth="1"/>
    <col min="72" max="72" width="4.25" style="39" customWidth="1"/>
    <col min="73" max="73" width="17" style="39" customWidth="1"/>
    <col min="74" max="74" width="9.125" style="39" customWidth="1"/>
    <col min="75" max="75" width="2.625" style="39" customWidth="1"/>
    <col min="76" max="76" width="9.25" style="39" customWidth="1"/>
    <col min="77" max="77" width="3.5" style="39" customWidth="1"/>
    <col min="78" max="78" width="9" style="39"/>
    <col min="79" max="79" width="1.75" style="39" customWidth="1"/>
    <col min="80" max="80" width="11.125" style="39" customWidth="1"/>
    <col min="81" max="81" width="2.75" style="39" customWidth="1"/>
    <col min="82" max="82" width="7.75" style="39" customWidth="1"/>
    <col min="83" max="83" width="2.625" style="39" customWidth="1"/>
    <col min="84" max="84" width="8.5" style="39" customWidth="1"/>
    <col min="85" max="85" width="1.5" style="39" customWidth="1"/>
    <col min="86" max="86" width="1.25" style="39" customWidth="1"/>
    <col min="87" max="87" width="4.5" style="39" customWidth="1"/>
    <col min="88" max="88" width="16.875" style="39" customWidth="1"/>
    <col min="89" max="89" width="1.875" style="39" customWidth="1"/>
    <col min="90" max="90" width="10.125" style="39" customWidth="1"/>
    <col min="91" max="91" width="3.625" style="39" customWidth="1"/>
    <col min="92" max="92" width="9.5" style="39" bestFit="1" customWidth="1"/>
    <col min="93" max="93" width="3.375" style="39" customWidth="1"/>
    <col min="94" max="94" width="11" style="39" customWidth="1"/>
    <col min="95" max="95" width="1.625" style="39" customWidth="1"/>
    <col min="96" max="96" width="10.875" style="39" customWidth="1"/>
    <col min="97" max="97" width="3.875" style="39" customWidth="1"/>
    <col min="98" max="98" width="10.75" style="39" customWidth="1"/>
    <col min="99" max="99" width="3.625" style="39" customWidth="1"/>
    <col min="100" max="100" width="10.25" style="39" customWidth="1"/>
    <col min="101" max="102" width="1.625" style="39" customWidth="1"/>
    <col min="103" max="103" width="5.125" style="39" customWidth="1"/>
    <col min="104" max="104" width="17.25" style="39" customWidth="1"/>
    <col min="105" max="105" width="2" style="39" customWidth="1"/>
    <col min="106" max="106" width="10.375" style="39" customWidth="1"/>
    <col min="107" max="107" width="3.25" style="39" customWidth="1"/>
    <col min="108" max="108" width="9.5" style="39" bestFit="1" customWidth="1"/>
    <col min="109" max="109" width="3.25" style="39" customWidth="1"/>
    <col min="110" max="110" width="9" style="39"/>
    <col min="111" max="112" width="1.375" style="39" customWidth="1"/>
    <col min="113" max="113" width="4.75" style="39" customWidth="1"/>
    <col min="114" max="114" width="17.75" style="39" customWidth="1"/>
    <col min="115" max="115" width="11.25" style="39" customWidth="1"/>
    <col min="116" max="116" width="10.75" style="39" customWidth="1"/>
    <col min="117" max="117" width="10.25" style="39" customWidth="1"/>
    <col min="118" max="124" width="9.375" style="39" customWidth="1"/>
    <col min="125" max="125" width="0.875" style="39" customWidth="1"/>
    <col min="126" max="126" width="1" style="83" customWidth="1"/>
    <col min="127" max="127" width="4.375" style="83" customWidth="1"/>
    <col min="128" max="128" width="16.375" style="83" customWidth="1"/>
    <col min="129" max="132" width="11.75" style="39" customWidth="1"/>
    <col min="133" max="133" width="0.75" style="39" customWidth="1"/>
    <col min="134" max="16384" width="9" style="39"/>
  </cols>
  <sheetData>
    <row r="1" spans="2:132" ht="7.5" customHeight="1" thickBot="1"/>
    <row r="2" spans="2:132" ht="18.75" thickTop="1" thickBot="1">
      <c r="B2" s="84" t="s">
        <v>152</v>
      </c>
      <c r="E2" s="624" t="s">
        <v>70</v>
      </c>
      <c r="F2" s="625"/>
      <c r="G2" s="625"/>
      <c r="H2" s="625"/>
      <c r="I2" s="625"/>
      <c r="J2" s="625"/>
      <c r="K2" s="625"/>
      <c r="L2" s="625"/>
      <c r="M2" s="625"/>
      <c r="N2" s="625"/>
      <c r="O2" s="626"/>
      <c r="P2" s="85"/>
      <c r="Q2" s="85"/>
      <c r="R2" s="84" t="s">
        <v>163</v>
      </c>
      <c r="AD2" s="86"/>
      <c r="AG2" s="84" t="s">
        <v>166</v>
      </c>
      <c r="AV2" s="84" t="s">
        <v>167</v>
      </c>
      <c r="BF2" s="84"/>
      <c r="BG2" s="87"/>
      <c r="BT2" s="84"/>
      <c r="CF2" s="86"/>
      <c r="CI2" s="84"/>
      <c r="CY2" s="84"/>
      <c r="DW2" s="88"/>
    </row>
    <row r="3" spans="2:132" ht="18" thickTop="1">
      <c r="AD3" s="451" t="s">
        <v>358</v>
      </c>
      <c r="AS3" s="451" t="s">
        <v>358</v>
      </c>
      <c r="DI3" s="84" t="s">
        <v>341</v>
      </c>
      <c r="DW3" s="84" t="s">
        <v>342</v>
      </c>
      <c r="EA3" s="366" t="s">
        <v>347</v>
      </c>
    </row>
    <row r="4" spans="2:132" ht="13.5" customHeight="1">
      <c r="B4" s="89"/>
      <c r="C4" s="90"/>
      <c r="E4" s="627" t="s">
        <v>169</v>
      </c>
      <c r="G4" s="629" t="s">
        <v>168</v>
      </c>
      <c r="H4" s="91"/>
      <c r="I4" s="629" t="s">
        <v>71</v>
      </c>
      <c r="J4" s="91"/>
      <c r="K4" s="629" t="s">
        <v>72</v>
      </c>
      <c r="L4" s="91"/>
      <c r="M4" s="629" t="s">
        <v>60</v>
      </c>
      <c r="N4" s="92"/>
      <c r="O4" s="629" t="s">
        <v>73</v>
      </c>
      <c r="P4" s="93"/>
      <c r="Q4" s="83"/>
      <c r="R4" s="89"/>
      <c r="S4" s="90"/>
      <c r="T4" s="632" t="s">
        <v>74</v>
      </c>
      <c r="U4" s="632"/>
      <c r="V4" s="632"/>
      <c r="W4" s="632"/>
      <c r="X4" s="633"/>
      <c r="Y4" s="85"/>
      <c r="Z4" s="631" t="s">
        <v>54</v>
      </c>
      <c r="AA4" s="632"/>
      <c r="AB4" s="632"/>
      <c r="AC4" s="632"/>
      <c r="AD4" s="633"/>
      <c r="AE4" s="85"/>
      <c r="AF4" s="85"/>
      <c r="AG4" s="89"/>
      <c r="AH4" s="90"/>
      <c r="AI4" s="631" t="s">
        <v>75</v>
      </c>
      <c r="AJ4" s="632"/>
      <c r="AK4" s="632"/>
      <c r="AL4" s="632"/>
      <c r="AM4" s="633"/>
      <c r="AN4" s="85"/>
      <c r="AO4" s="631" t="s">
        <v>76</v>
      </c>
      <c r="AP4" s="632"/>
      <c r="AQ4" s="632"/>
      <c r="AR4" s="632"/>
      <c r="AS4" s="633"/>
      <c r="AT4" s="85"/>
      <c r="AV4" s="89"/>
      <c r="AW4" s="90"/>
      <c r="AX4" s="83"/>
      <c r="AY4" s="634" t="s">
        <v>345</v>
      </c>
      <c r="AZ4" s="632"/>
      <c r="BA4" s="632"/>
      <c r="BB4" s="632"/>
      <c r="BC4" s="633"/>
      <c r="BD4" s="85"/>
      <c r="BF4" s="635" t="s">
        <v>78</v>
      </c>
      <c r="BG4" s="636"/>
      <c r="BH4" s="637"/>
      <c r="BJ4" s="89"/>
      <c r="BK4" s="90"/>
      <c r="BM4" s="631" t="s">
        <v>79</v>
      </c>
      <c r="BN4" s="632"/>
      <c r="BO4" s="632"/>
      <c r="BP4" s="632"/>
      <c r="BQ4" s="633"/>
      <c r="BR4" s="85"/>
      <c r="BS4" s="85"/>
      <c r="BT4" s="94"/>
      <c r="BU4" s="95"/>
      <c r="BV4" s="631" t="s">
        <v>80</v>
      </c>
      <c r="BW4" s="632"/>
      <c r="BX4" s="632"/>
      <c r="BY4" s="632"/>
      <c r="BZ4" s="633"/>
      <c r="CB4" s="631" t="s">
        <v>54</v>
      </c>
      <c r="CC4" s="632"/>
      <c r="CD4" s="632"/>
      <c r="CE4" s="632"/>
      <c r="CF4" s="633"/>
      <c r="CG4" s="85"/>
      <c r="CI4" s="89"/>
      <c r="CJ4" s="90"/>
      <c r="CK4" s="83"/>
      <c r="CL4" s="631" t="s">
        <v>75</v>
      </c>
      <c r="CM4" s="632"/>
      <c r="CN4" s="632"/>
      <c r="CO4" s="632"/>
      <c r="CP4" s="633"/>
      <c r="CR4" s="631" t="s">
        <v>76</v>
      </c>
      <c r="CS4" s="632"/>
      <c r="CT4" s="632"/>
      <c r="CU4" s="632"/>
      <c r="CV4" s="633"/>
      <c r="CW4" s="85"/>
      <c r="CY4" s="89"/>
      <c r="CZ4" s="90"/>
      <c r="DA4" s="83"/>
      <c r="DB4" s="631" t="s">
        <v>77</v>
      </c>
      <c r="DC4" s="632"/>
      <c r="DD4" s="632"/>
      <c r="DE4" s="632"/>
      <c r="DF4" s="633"/>
      <c r="DG4" s="85"/>
      <c r="DI4" s="89"/>
      <c r="DJ4" s="90"/>
      <c r="DK4" s="647" t="s">
        <v>55</v>
      </c>
      <c r="DL4" s="648"/>
      <c r="DM4" s="648"/>
      <c r="DN4" s="649"/>
      <c r="DO4" s="647" t="s">
        <v>56</v>
      </c>
      <c r="DP4" s="648"/>
      <c r="DQ4" s="648"/>
      <c r="DR4" s="648"/>
      <c r="DS4" s="648"/>
      <c r="DT4" s="649"/>
      <c r="DU4" s="96"/>
      <c r="DV4" s="96"/>
      <c r="DW4" s="89"/>
      <c r="DX4" s="90"/>
      <c r="DY4" s="647" t="s">
        <v>57</v>
      </c>
      <c r="DZ4" s="648"/>
      <c r="EA4" s="648"/>
      <c r="EB4" s="649"/>
    </row>
    <row r="5" spans="2:132" ht="23.25" customHeight="1">
      <c r="B5" s="97"/>
      <c r="C5" s="98"/>
      <c r="E5" s="628"/>
      <c r="F5" s="99"/>
      <c r="G5" s="630"/>
      <c r="H5" s="100"/>
      <c r="I5" s="630"/>
      <c r="J5" s="100"/>
      <c r="K5" s="630"/>
      <c r="L5" s="100"/>
      <c r="M5" s="630"/>
      <c r="N5" s="101"/>
      <c r="O5" s="630"/>
      <c r="P5" s="93"/>
      <c r="Q5" s="93"/>
      <c r="R5" s="97"/>
      <c r="S5" s="98"/>
      <c r="T5" s="627" t="s">
        <v>81</v>
      </c>
      <c r="U5" s="95"/>
      <c r="V5" s="629" t="s">
        <v>168</v>
      </c>
      <c r="W5" s="102"/>
      <c r="X5" s="587" t="s">
        <v>82</v>
      </c>
      <c r="Y5" s="83"/>
      <c r="Z5" s="103" t="s">
        <v>83</v>
      </c>
      <c r="AA5" s="104"/>
      <c r="AB5" s="587" t="s">
        <v>82</v>
      </c>
      <c r="AC5" s="104"/>
      <c r="AD5" s="587" t="s">
        <v>84</v>
      </c>
      <c r="AE5" s="105"/>
      <c r="AF5" s="105"/>
      <c r="AG5" s="97"/>
      <c r="AH5" s="98"/>
      <c r="AI5" s="587" t="s">
        <v>84</v>
      </c>
      <c r="AJ5" s="92"/>
      <c r="AK5" s="629" t="s">
        <v>71</v>
      </c>
      <c r="AL5" s="92"/>
      <c r="AM5" s="627" t="s">
        <v>164</v>
      </c>
      <c r="AN5" s="105"/>
      <c r="AO5" s="587" t="s">
        <v>84</v>
      </c>
      <c r="AP5" s="91"/>
      <c r="AQ5" s="629" t="s">
        <v>72</v>
      </c>
      <c r="AR5" s="91"/>
      <c r="AS5" s="627" t="s">
        <v>165</v>
      </c>
      <c r="AT5" s="83"/>
      <c r="AV5" s="97"/>
      <c r="AW5" s="98"/>
      <c r="AX5" s="83"/>
      <c r="AY5" s="587" t="s">
        <v>84</v>
      </c>
      <c r="AZ5" s="85"/>
      <c r="BA5" s="629" t="s">
        <v>86</v>
      </c>
      <c r="BB5" s="85"/>
      <c r="BC5" s="644" t="s">
        <v>344</v>
      </c>
      <c r="BD5" s="85"/>
      <c r="BF5" s="638"/>
      <c r="BG5" s="639"/>
      <c r="BH5" s="640"/>
      <c r="BJ5" s="97"/>
      <c r="BK5" s="98"/>
      <c r="BM5" s="627" t="s">
        <v>87</v>
      </c>
      <c r="BO5" s="587" t="s">
        <v>88</v>
      </c>
      <c r="BQ5" s="641" t="s">
        <v>81</v>
      </c>
      <c r="BR5" s="106"/>
      <c r="BS5" s="85"/>
      <c r="BT5" s="107"/>
      <c r="BU5" s="108"/>
      <c r="BV5" s="641" t="s">
        <v>81</v>
      </c>
      <c r="BW5" s="82"/>
      <c r="BX5" s="629" t="s">
        <v>168</v>
      </c>
      <c r="BY5" s="82"/>
      <c r="BZ5" s="587" t="s">
        <v>89</v>
      </c>
      <c r="CB5" s="103" t="s">
        <v>83</v>
      </c>
      <c r="CC5" s="104"/>
      <c r="CD5" s="587" t="s">
        <v>89</v>
      </c>
      <c r="CE5" s="104"/>
      <c r="CF5" s="587" t="s">
        <v>90</v>
      </c>
      <c r="CG5" s="96"/>
      <c r="CI5" s="97"/>
      <c r="CJ5" s="98"/>
      <c r="CK5" s="98"/>
      <c r="CL5" s="587" t="s">
        <v>90</v>
      </c>
      <c r="CM5" s="109"/>
      <c r="CN5" s="629" t="s">
        <v>71</v>
      </c>
      <c r="CO5" s="109"/>
      <c r="CP5" s="627" t="s">
        <v>91</v>
      </c>
      <c r="CR5" s="587" t="s">
        <v>90</v>
      </c>
      <c r="CT5" s="629" t="s">
        <v>72</v>
      </c>
      <c r="CV5" s="627" t="s">
        <v>92</v>
      </c>
      <c r="CW5" s="83"/>
      <c r="CY5" s="97"/>
      <c r="CZ5" s="553"/>
      <c r="DA5" s="83"/>
      <c r="DB5" s="587" t="s">
        <v>90</v>
      </c>
      <c r="DC5" s="85"/>
      <c r="DD5" s="629" t="s">
        <v>86</v>
      </c>
      <c r="DE5" s="85"/>
      <c r="DF5" s="644" t="s">
        <v>472</v>
      </c>
      <c r="DG5" s="85"/>
      <c r="DI5" s="97"/>
      <c r="DJ5" s="98"/>
      <c r="DK5" s="454" t="s">
        <v>14</v>
      </c>
      <c r="DL5" s="110"/>
      <c r="DM5" s="111"/>
      <c r="DN5" s="652" t="s">
        <v>346</v>
      </c>
      <c r="DO5" s="644" t="s">
        <v>63</v>
      </c>
      <c r="DP5" s="644" t="s">
        <v>340</v>
      </c>
      <c r="DQ5" s="454" t="s">
        <v>14</v>
      </c>
      <c r="DR5" s="110"/>
      <c r="DS5" s="111"/>
      <c r="DT5" s="652" t="s">
        <v>346</v>
      </c>
      <c r="DU5" s="96"/>
      <c r="DV5" s="96"/>
      <c r="DW5" s="97"/>
      <c r="DX5" s="98"/>
      <c r="DY5" s="453" t="s">
        <v>14</v>
      </c>
      <c r="DZ5" s="110"/>
      <c r="EA5" s="111"/>
      <c r="EB5" s="652" t="s">
        <v>346</v>
      </c>
    </row>
    <row r="6" spans="2:132" ht="14.25">
      <c r="B6" s="97"/>
      <c r="C6" s="98"/>
      <c r="E6" s="628"/>
      <c r="F6" s="99"/>
      <c r="G6" s="630"/>
      <c r="H6" s="100"/>
      <c r="I6" s="630"/>
      <c r="J6" s="100"/>
      <c r="K6" s="630"/>
      <c r="L6" s="100"/>
      <c r="M6" s="460" t="s">
        <v>93</v>
      </c>
      <c r="N6" s="101"/>
      <c r="O6" s="630"/>
      <c r="P6" s="93"/>
      <c r="Q6" s="93"/>
      <c r="R6" s="97"/>
      <c r="S6" s="98"/>
      <c r="T6" s="628"/>
      <c r="U6" s="108"/>
      <c r="V6" s="646"/>
      <c r="W6" s="112"/>
      <c r="X6" s="588"/>
      <c r="Y6" s="83"/>
      <c r="Z6" s="461" t="s">
        <v>338</v>
      </c>
      <c r="AA6" s="85"/>
      <c r="AB6" s="588"/>
      <c r="AC6" s="85"/>
      <c r="AD6" s="588"/>
      <c r="AE6" s="105"/>
      <c r="AF6" s="105"/>
      <c r="AG6" s="97"/>
      <c r="AH6" s="98"/>
      <c r="AI6" s="588"/>
      <c r="AJ6" s="92"/>
      <c r="AK6" s="630"/>
      <c r="AL6" s="92"/>
      <c r="AM6" s="628"/>
      <c r="AN6" s="105"/>
      <c r="AO6" s="588"/>
      <c r="AP6" s="91"/>
      <c r="AQ6" s="630"/>
      <c r="AR6" s="91"/>
      <c r="AS6" s="628"/>
      <c r="AT6" s="83"/>
      <c r="AV6" s="97"/>
      <c r="AW6" s="98"/>
      <c r="AX6" s="83"/>
      <c r="AY6" s="588"/>
      <c r="AZ6" s="85"/>
      <c r="BA6" s="643"/>
      <c r="BB6" s="85"/>
      <c r="BC6" s="588"/>
      <c r="BD6" s="85"/>
      <c r="BF6" s="653" t="s">
        <v>94</v>
      </c>
      <c r="BG6" s="654" t="s">
        <v>95</v>
      </c>
      <c r="BH6" s="657">
        <f>AS47</f>
        <v>1221326</v>
      </c>
      <c r="BJ6" s="97"/>
      <c r="BK6" s="98"/>
      <c r="BM6" s="645"/>
      <c r="BO6" s="646"/>
      <c r="BQ6" s="642"/>
      <c r="BR6" s="106"/>
      <c r="BS6" s="85"/>
      <c r="BT6" s="107"/>
      <c r="BU6" s="108"/>
      <c r="BV6" s="642"/>
      <c r="BW6" s="82"/>
      <c r="BX6" s="646"/>
      <c r="BY6" s="82"/>
      <c r="BZ6" s="588"/>
      <c r="CB6" s="363" t="s">
        <v>338</v>
      </c>
      <c r="CC6" s="85"/>
      <c r="CD6" s="588"/>
      <c r="CE6" s="85"/>
      <c r="CF6" s="588"/>
      <c r="CG6" s="96"/>
      <c r="CI6" s="97"/>
      <c r="CJ6" s="98"/>
      <c r="CK6" s="98"/>
      <c r="CL6" s="588"/>
      <c r="CM6" s="109"/>
      <c r="CN6" s="630"/>
      <c r="CO6" s="109"/>
      <c r="CP6" s="628"/>
      <c r="CR6" s="588"/>
      <c r="CT6" s="643"/>
      <c r="CV6" s="628"/>
      <c r="CW6" s="83"/>
      <c r="CY6" s="97"/>
      <c r="CZ6" s="98"/>
      <c r="DA6" s="83"/>
      <c r="DB6" s="588"/>
      <c r="DC6" s="85"/>
      <c r="DD6" s="643"/>
      <c r="DE6" s="85"/>
      <c r="DF6" s="646"/>
      <c r="DG6" s="85"/>
      <c r="DI6" s="97"/>
      <c r="DJ6" s="98"/>
      <c r="DK6" s="113"/>
      <c r="DL6" s="114" t="s">
        <v>85</v>
      </c>
      <c r="DM6" s="115"/>
      <c r="DN6" s="588"/>
      <c r="DO6" s="588"/>
      <c r="DP6" s="588"/>
      <c r="DQ6" s="113"/>
      <c r="DR6" s="114" t="s">
        <v>85</v>
      </c>
      <c r="DS6" s="115"/>
      <c r="DT6" s="588"/>
      <c r="DU6" s="96"/>
      <c r="DV6" s="96"/>
      <c r="DW6" s="97"/>
      <c r="DX6" s="98"/>
      <c r="DY6" s="110"/>
      <c r="DZ6" s="114" t="s">
        <v>85</v>
      </c>
      <c r="EA6" s="115"/>
      <c r="EB6" s="588"/>
    </row>
    <row r="7" spans="2:132">
      <c r="B7" s="116"/>
      <c r="C7" s="117"/>
      <c r="E7" s="118" t="s">
        <v>96</v>
      </c>
      <c r="F7" s="99"/>
      <c r="G7" s="119" t="s">
        <v>97</v>
      </c>
      <c r="H7" s="99"/>
      <c r="I7" s="119" t="s">
        <v>98</v>
      </c>
      <c r="J7" s="99"/>
      <c r="K7" s="119" t="s">
        <v>99</v>
      </c>
      <c r="L7" s="99"/>
      <c r="M7" s="119" t="s">
        <v>100</v>
      </c>
      <c r="N7" s="93"/>
      <c r="O7" s="119" t="s">
        <v>101</v>
      </c>
      <c r="P7" s="93"/>
      <c r="Q7" s="93"/>
      <c r="R7" s="116"/>
      <c r="S7" s="117"/>
      <c r="T7" s="120" t="s">
        <v>102</v>
      </c>
      <c r="U7" s="120"/>
      <c r="V7" s="121" t="s">
        <v>103</v>
      </c>
      <c r="W7" s="121"/>
      <c r="X7" s="121" t="s">
        <v>104</v>
      </c>
      <c r="Y7" s="85"/>
      <c r="Z7" s="118" t="s">
        <v>96</v>
      </c>
      <c r="AA7" s="122"/>
      <c r="AB7" s="121" t="s">
        <v>105</v>
      </c>
      <c r="AC7" s="122"/>
      <c r="AD7" s="121" t="s">
        <v>106</v>
      </c>
      <c r="AE7" s="85"/>
      <c r="AF7" s="85"/>
      <c r="AG7" s="116"/>
      <c r="AH7" s="117"/>
      <c r="AI7" s="121" t="s">
        <v>107</v>
      </c>
      <c r="AJ7" s="122"/>
      <c r="AK7" s="119" t="s">
        <v>108</v>
      </c>
      <c r="AL7" s="122"/>
      <c r="AM7" s="121" t="s">
        <v>109</v>
      </c>
      <c r="AN7" s="85"/>
      <c r="AO7" s="121" t="s">
        <v>110</v>
      </c>
      <c r="AQ7" s="119" t="s">
        <v>99</v>
      </c>
      <c r="AS7" s="121" t="s">
        <v>111</v>
      </c>
      <c r="AT7" s="85"/>
      <c r="AV7" s="116"/>
      <c r="AW7" s="117"/>
      <c r="AX7" s="83"/>
      <c r="AY7" s="121" t="s">
        <v>110</v>
      </c>
      <c r="AZ7" s="85"/>
      <c r="BA7" s="119" t="s">
        <v>100</v>
      </c>
      <c r="BB7" s="85"/>
      <c r="BC7" s="121" t="s">
        <v>112</v>
      </c>
      <c r="BD7" s="85"/>
      <c r="BF7" s="653"/>
      <c r="BG7" s="655"/>
      <c r="BH7" s="658"/>
      <c r="BJ7" s="116"/>
      <c r="BK7" s="117"/>
      <c r="BM7" s="121" t="s">
        <v>113</v>
      </c>
      <c r="BO7" s="121" t="s">
        <v>101</v>
      </c>
      <c r="BQ7" s="123" t="s">
        <v>114</v>
      </c>
      <c r="BR7" s="124"/>
      <c r="BS7" s="110"/>
      <c r="BT7" s="125"/>
      <c r="BU7" s="126"/>
      <c r="BV7" s="127" t="s">
        <v>115</v>
      </c>
      <c r="BX7" s="121" t="s">
        <v>116</v>
      </c>
      <c r="BZ7" s="121" t="s">
        <v>117</v>
      </c>
      <c r="CB7" s="118" t="s">
        <v>118</v>
      </c>
      <c r="CC7" s="122"/>
      <c r="CD7" s="121" t="s">
        <v>119</v>
      </c>
      <c r="CE7" s="122"/>
      <c r="CF7" s="121" t="s">
        <v>120</v>
      </c>
      <c r="CG7" s="85"/>
      <c r="CI7" s="116"/>
      <c r="CJ7" s="117"/>
      <c r="CK7" s="117"/>
      <c r="CL7" s="121" t="s">
        <v>121</v>
      </c>
      <c r="CN7" s="119" t="s">
        <v>122</v>
      </c>
      <c r="CP7" s="121" t="s">
        <v>123</v>
      </c>
      <c r="CR7" s="121" t="s">
        <v>121</v>
      </c>
      <c r="CT7" s="119" t="s">
        <v>124</v>
      </c>
      <c r="CV7" s="121" t="s">
        <v>125</v>
      </c>
      <c r="CW7" s="85"/>
      <c r="CY7" s="116"/>
      <c r="CZ7" s="117"/>
      <c r="DA7" s="83"/>
      <c r="DB7" s="121" t="s">
        <v>121</v>
      </c>
      <c r="DC7" s="85"/>
      <c r="DD7" s="119" t="s">
        <v>126</v>
      </c>
      <c r="DE7" s="85"/>
      <c r="DF7" s="121" t="s">
        <v>127</v>
      </c>
      <c r="DG7" s="85"/>
      <c r="DI7" s="116"/>
      <c r="DJ7" s="117"/>
      <c r="DK7" s="125"/>
      <c r="DL7" s="125"/>
      <c r="DM7" s="128" t="s">
        <v>43</v>
      </c>
      <c r="DN7" s="589"/>
      <c r="DO7" s="589"/>
      <c r="DP7" s="589"/>
      <c r="DQ7" s="125"/>
      <c r="DR7" s="125"/>
      <c r="DS7" s="128" t="s">
        <v>43</v>
      </c>
      <c r="DT7" s="589"/>
      <c r="DU7" s="96"/>
      <c r="DV7" s="96"/>
      <c r="DW7" s="116"/>
      <c r="DX7" s="117"/>
      <c r="DY7" s="129"/>
      <c r="DZ7" s="125"/>
      <c r="EA7" s="128" t="s">
        <v>43</v>
      </c>
      <c r="EB7" s="589"/>
    </row>
    <row r="8" spans="2:132">
      <c r="B8" s="4" t="s">
        <v>31</v>
      </c>
      <c r="C8" s="213" t="s">
        <v>0</v>
      </c>
      <c r="E8" s="130"/>
      <c r="G8" s="170">
        <f>移輸入係数M!AW7</f>
        <v>0.65127560045914401</v>
      </c>
      <c r="I8" s="33">
        <f>取引表!BN7</f>
        <v>0.39820864382341498</v>
      </c>
      <c r="K8" s="33">
        <f>取引表!BP7</f>
        <v>0.13081311587173999</v>
      </c>
      <c r="M8" s="33">
        <f>雇用表!Q8</f>
        <v>1.4609509469910001E-3</v>
      </c>
      <c r="N8" s="131"/>
      <c r="O8" s="35">
        <f>取引表!BL7</f>
        <v>1.0284820694855576E-2</v>
      </c>
      <c r="P8" s="131"/>
      <c r="Q8" s="131"/>
      <c r="R8" s="4" t="str">
        <f>B8</f>
        <v>01</v>
      </c>
      <c r="S8" s="148" t="str">
        <f>C8</f>
        <v>農業</v>
      </c>
      <c r="T8" s="193">
        <f>最終需要増加額!W4</f>
        <v>2619702</v>
      </c>
      <c r="U8" s="132" t="s">
        <v>128</v>
      </c>
      <c r="V8" s="216">
        <v>1</v>
      </c>
      <c r="W8" s="134" t="s">
        <v>129</v>
      </c>
      <c r="X8" s="1">
        <f>ROUND(T8*V8,0)</f>
        <v>2619702</v>
      </c>
      <c r="Y8" s="83"/>
      <c r="Z8" s="135"/>
      <c r="AB8" s="2">
        <f>X8</f>
        <v>2619702</v>
      </c>
      <c r="AD8" s="2">
        <f t="array" ref="AD8:AD46">MMULT('逆行列係数{I-(I-M)A}^(-1)'!C7:AO45,'波及効果測定(+5)'!AB8:AB46)</f>
        <v>3933728.8381262003</v>
      </c>
      <c r="AE8" s="10"/>
      <c r="AF8" s="10"/>
      <c r="AG8" s="4" t="str">
        <f>B8</f>
        <v>01</v>
      </c>
      <c r="AH8" s="213" t="str">
        <f>C8</f>
        <v>農業</v>
      </c>
      <c r="AI8" s="136">
        <f t="shared" ref="AI8:AI47" si="0">AD8</f>
        <v>3933728.8381262003</v>
      </c>
      <c r="AJ8" s="39" t="s">
        <v>128</v>
      </c>
      <c r="AK8" s="137">
        <f>I8</f>
        <v>0.39820864382341498</v>
      </c>
      <c r="AL8" s="39" t="s">
        <v>129</v>
      </c>
      <c r="AM8" s="2">
        <f>ROUND(AI8*AK8,0)</f>
        <v>1566445</v>
      </c>
      <c r="AN8" s="10"/>
      <c r="AO8" s="138">
        <f t="shared" ref="AO8:AO47" si="1">AD8</f>
        <v>3933728.8381262003</v>
      </c>
      <c r="AP8" s="82" t="s">
        <v>128</v>
      </c>
      <c r="AQ8" s="133">
        <f>K8</f>
        <v>0.13081311587173999</v>
      </c>
      <c r="AR8" s="82" t="s">
        <v>129</v>
      </c>
      <c r="AS8" s="1">
        <f>ROUND(AO8*AQ8,0)</f>
        <v>514583</v>
      </c>
      <c r="AT8" s="10"/>
      <c r="AV8" s="4" t="str">
        <f>B8</f>
        <v>01</v>
      </c>
      <c r="AW8" s="213" t="str">
        <f>C8</f>
        <v>農業</v>
      </c>
      <c r="AX8" s="32"/>
      <c r="AY8" s="136">
        <f t="shared" ref="AY8:AY46" si="2">AD8</f>
        <v>3933728.8381262003</v>
      </c>
      <c r="AZ8" s="82" t="s">
        <v>128</v>
      </c>
      <c r="BA8" s="137">
        <f t="shared" ref="BA8:BA41" si="3">M8</f>
        <v>1.4609509469910001E-3</v>
      </c>
      <c r="BB8" s="82" t="s">
        <v>129</v>
      </c>
      <c r="BC8" s="2">
        <f>ROUND(AY8*BA8,0)</f>
        <v>5747</v>
      </c>
      <c r="BD8" s="10"/>
      <c r="BF8" s="653"/>
      <c r="BG8" s="656"/>
      <c r="BH8" s="658"/>
      <c r="BI8" s="139"/>
      <c r="BJ8" s="4" t="str">
        <f>B8</f>
        <v>01</v>
      </c>
      <c r="BK8" s="5" t="str">
        <f>C8</f>
        <v>農業</v>
      </c>
      <c r="BM8" s="140"/>
      <c r="BO8" s="33">
        <f>O8</f>
        <v>1.0284820694855576E-2</v>
      </c>
      <c r="BQ8" s="1">
        <f>ROUND($BM$47*BO8,0)</f>
        <v>8828</v>
      </c>
      <c r="BR8" s="10"/>
      <c r="BS8" s="83"/>
      <c r="BT8" s="4" t="str">
        <f>B8</f>
        <v>01</v>
      </c>
      <c r="BU8" s="5" t="str">
        <f>C8</f>
        <v>農業</v>
      </c>
      <c r="BV8" s="1">
        <f t="shared" ref="BV8:BV46" si="4">BQ8</f>
        <v>8828</v>
      </c>
      <c r="BW8" s="39" t="s">
        <v>128</v>
      </c>
      <c r="BX8" s="133">
        <f>G8</f>
        <v>0.65127560045914401</v>
      </c>
      <c r="BY8" s="82" t="s">
        <v>129</v>
      </c>
      <c r="BZ8" s="1">
        <f t="shared" ref="BZ8:BZ16" si="5">ROUND(BV8*BX8,0)</f>
        <v>5749</v>
      </c>
      <c r="CB8" s="135"/>
      <c r="CD8" s="2">
        <f>BZ8</f>
        <v>5749</v>
      </c>
      <c r="CF8" s="2">
        <f t="array" ref="CF8:CF46">MMULT('逆行列係数{I-(I-M)A}^(-1)'!C7:AO45,'波及効果測定(+5)'!CD8:CD46)</f>
        <v>20338.77305435271</v>
      </c>
      <c r="CG8" s="10"/>
      <c r="CI8" s="4" t="str">
        <f>B8</f>
        <v>01</v>
      </c>
      <c r="CJ8" s="5" t="str">
        <f>C8</f>
        <v>農業</v>
      </c>
      <c r="CK8" s="32"/>
      <c r="CL8" s="138">
        <f t="shared" ref="CL8:CL45" si="6">CF8</f>
        <v>20338.77305435271</v>
      </c>
      <c r="CM8" s="82" t="s">
        <v>128</v>
      </c>
      <c r="CN8" s="133">
        <f>I8</f>
        <v>0.39820864382341498</v>
      </c>
      <c r="CO8" s="82" t="s">
        <v>129</v>
      </c>
      <c r="CP8" s="1">
        <f>ROUND(CL8*CN8,0)</f>
        <v>8099</v>
      </c>
      <c r="CR8" s="138">
        <f t="shared" ref="CR8:CR46" si="7">CF8</f>
        <v>20338.77305435271</v>
      </c>
      <c r="CS8" s="82" t="s">
        <v>128</v>
      </c>
      <c r="CT8" s="133">
        <f t="shared" ref="CT8:CT47" si="8">K8</f>
        <v>0.13081311587173999</v>
      </c>
      <c r="CU8" s="82" t="s">
        <v>129</v>
      </c>
      <c r="CV8" s="1">
        <f>ROUND(CR8*CT8,0)</f>
        <v>2661</v>
      </c>
      <c r="CW8" s="10"/>
      <c r="CY8" s="554" t="str">
        <f>R8</f>
        <v>01</v>
      </c>
      <c r="CZ8" s="213" t="str">
        <f>S8</f>
        <v>農業</v>
      </c>
      <c r="DA8" s="32"/>
      <c r="DB8" s="136">
        <f>CF8</f>
        <v>20338.77305435271</v>
      </c>
      <c r="DC8" s="82" t="s">
        <v>128</v>
      </c>
      <c r="DD8" s="137">
        <f t="shared" ref="DD8:DD45" si="9">M8</f>
        <v>1.4609509469910001E-3</v>
      </c>
      <c r="DE8" s="82" t="s">
        <v>129</v>
      </c>
      <c r="DF8" s="2">
        <f>ROUND(DB8*DD8,0)</f>
        <v>30</v>
      </c>
      <c r="DG8" s="10"/>
      <c r="DI8" s="4" t="str">
        <f>B8</f>
        <v>01</v>
      </c>
      <c r="DJ8" s="37" t="str">
        <f>C8</f>
        <v>農業</v>
      </c>
      <c r="DK8" s="141">
        <f>AD8</f>
        <v>3933728.8381262003</v>
      </c>
      <c r="DL8" s="141">
        <f>AM8</f>
        <v>1566445</v>
      </c>
      <c r="DM8" s="136">
        <f t="shared" ref="DM8:DM46" si="10">AS8</f>
        <v>514583</v>
      </c>
      <c r="DN8" s="136">
        <f>BC8</f>
        <v>5747</v>
      </c>
      <c r="DO8" s="141">
        <f>BV8</f>
        <v>8828</v>
      </c>
      <c r="DP8" s="141">
        <f>BZ8</f>
        <v>5749</v>
      </c>
      <c r="DQ8" s="141">
        <f>CF8</f>
        <v>20338.77305435271</v>
      </c>
      <c r="DR8" s="141">
        <f>CP8</f>
        <v>8099</v>
      </c>
      <c r="DS8" s="136">
        <f>CV8</f>
        <v>2661</v>
      </c>
      <c r="DT8" s="136">
        <f>DF8</f>
        <v>30</v>
      </c>
      <c r="DU8" s="142"/>
      <c r="DV8" s="142"/>
      <c r="DW8" s="4" t="str">
        <f>B8</f>
        <v>01</v>
      </c>
      <c r="DX8" s="37" t="str">
        <f>C8</f>
        <v>農業</v>
      </c>
      <c r="DY8" s="142">
        <f>DK8+DQ8</f>
        <v>3954067.6111805527</v>
      </c>
      <c r="DZ8" s="141">
        <f>DL8+DR8</f>
        <v>1574544</v>
      </c>
      <c r="EA8" s="141">
        <f>DM8+DS8</f>
        <v>517244</v>
      </c>
      <c r="EB8" s="138">
        <f>DN8+DT8</f>
        <v>5777</v>
      </c>
    </row>
    <row r="9" spans="2:132">
      <c r="B9" s="6" t="s">
        <v>32</v>
      </c>
      <c r="C9" s="37" t="s">
        <v>398</v>
      </c>
      <c r="E9" s="135"/>
      <c r="G9" s="35">
        <f>移輸入係数M!AW8</f>
        <v>0.93309501776686643</v>
      </c>
      <c r="I9" s="35">
        <f>取引表!BN8</f>
        <v>0.50079187837060302</v>
      </c>
      <c r="K9" s="35">
        <f>取引表!BP8</f>
        <v>0.12648013965145599</v>
      </c>
      <c r="M9" s="35">
        <f>雇用表!Q9</f>
        <v>1.05226202202E-3</v>
      </c>
      <c r="N9" s="131"/>
      <c r="O9" s="35">
        <f>取引表!BL8</f>
        <v>5.6247798742986327E-4</v>
      </c>
      <c r="P9" s="131"/>
      <c r="Q9" s="131"/>
      <c r="R9" s="6" t="str">
        <f t="shared" ref="R9:S46" si="11">B9</f>
        <v>02</v>
      </c>
      <c r="S9" s="148" t="str">
        <f t="shared" si="11"/>
        <v>林業</v>
      </c>
      <c r="T9" s="2">
        <v>0</v>
      </c>
      <c r="U9" s="143" t="s">
        <v>51</v>
      </c>
      <c r="V9" s="137"/>
      <c r="W9" s="144" t="s">
        <v>69</v>
      </c>
      <c r="X9" s="2">
        <f t="shared" ref="X9:X33" si="12">ROUND(T9*V9,0)</f>
        <v>0</v>
      </c>
      <c r="Y9" s="83"/>
      <c r="Z9" s="135"/>
      <c r="AB9" s="2">
        <f t="shared" ref="AB9:AB46" si="13">X9</f>
        <v>0</v>
      </c>
      <c r="AD9" s="2">
        <v>3082.6759820778188</v>
      </c>
      <c r="AE9" s="10"/>
      <c r="AF9" s="10"/>
      <c r="AG9" s="6" t="str">
        <f t="shared" ref="AG9:AH46" si="14">B9</f>
        <v>02</v>
      </c>
      <c r="AH9" s="37" t="str">
        <f t="shared" si="14"/>
        <v>林業</v>
      </c>
      <c r="AI9" s="136">
        <f t="shared" si="0"/>
        <v>3082.6759820778188</v>
      </c>
      <c r="AJ9" s="39" t="s">
        <v>128</v>
      </c>
      <c r="AK9" s="137">
        <f t="shared" ref="AK9:AK47" si="15">I9</f>
        <v>0.50079187837060302</v>
      </c>
      <c r="AL9" s="39" t="s">
        <v>129</v>
      </c>
      <c r="AM9" s="2">
        <f t="shared" ref="AM9:AM46" si="16">ROUND(AI9*AK9,0)</f>
        <v>1544</v>
      </c>
      <c r="AN9" s="10"/>
      <c r="AO9" s="136">
        <f t="shared" si="1"/>
        <v>3082.6759820778188</v>
      </c>
      <c r="AP9" s="82" t="s">
        <v>128</v>
      </c>
      <c r="AQ9" s="137">
        <f t="shared" ref="AQ9:AQ46" si="17">K9</f>
        <v>0.12648013965145599</v>
      </c>
      <c r="AR9" s="82" t="s">
        <v>129</v>
      </c>
      <c r="AS9" s="2">
        <f t="shared" ref="AS9:AS46" si="18">ROUND(AO9*AQ9,0)</f>
        <v>390</v>
      </c>
      <c r="AT9" s="10"/>
      <c r="AV9" s="6" t="str">
        <f t="shared" ref="AV9:AW46" si="19">B9</f>
        <v>02</v>
      </c>
      <c r="AW9" s="37" t="str">
        <f t="shared" si="19"/>
        <v>林業</v>
      </c>
      <c r="AX9" s="32"/>
      <c r="AY9" s="136">
        <f t="shared" si="2"/>
        <v>3082.6759820778188</v>
      </c>
      <c r="AZ9" s="82" t="s">
        <v>128</v>
      </c>
      <c r="BA9" s="137">
        <f t="shared" si="3"/>
        <v>1.05226202202E-3</v>
      </c>
      <c r="BB9" s="82" t="s">
        <v>129</v>
      </c>
      <c r="BC9" s="2">
        <f t="shared" ref="BC9:BC46" si="20">ROUND(AY9*BA9,0)</f>
        <v>3</v>
      </c>
      <c r="BD9" s="10"/>
      <c r="BF9" s="659" t="s">
        <v>339</v>
      </c>
      <c r="BG9" s="637" t="s">
        <v>130</v>
      </c>
      <c r="BH9" s="658">
        <f>M50</f>
        <v>0.70278833995921941</v>
      </c>
      <c r="BJ9" s="6" t="str">
        <f t="shared" ref="BJ9:BK46" si="21">B9</f>
        <v>02</v>
      </c>
      <c r="BK9" s="7" t="str">
        <f t="shared" si="21"/>
        <v>林業</v>
      </c>
      <c r="BM9" s="145"/>
      <c r="BO9" s="35">
        <f>O9</f>
        <v>5.6247798742986327E-4</v>
      </c>
      <c r="BQ9" s="2">
        <f t="shared" ref="BQ9:BQ45" si="22">ROUND($BM$47*BO9,0)</f>
        <v>483</v>
      </c>
      <c r="BR9" s="10"/>
      <c r="BS9" s="83"/>
      <c r="BT9" s="6" t="str">
        <f t="shared" ref="BT9:BU46" si="23">B9</f>
        <v>02</v>
      </c>
      <c r="BU9" s="7" t="str">
        <f t="shared" si="23"/>
        <v>林業</v>
      </c>
      <c r="BV9" s="2">
        <f t="shared" si="4"/>
        <v>483</v>
      </c>
      <c r="BW9" s="39" t="s">
        <v>131</v>
      </c>
      <c r="BX9" s="137">
        <f t="shared" ref="BX9:BX47" si="24">G9</f>
        <v>0.93309501776686643</v>
      </c>
      <c r="BY9" s="82" t="s">
        <v>132</v>
      </c>
      <c r="BZ9" s="2">
        <f t="shared" si="5"/>
        <v>451</v>
      </c>
      <c r="CB9" s="135"/>
      <c r="CD9" s="2">
        <f>BZ9</f>
        <v>451</v>
      </c>
      <c r="CF9" s="2">
        <v>765.41855330210547</v>
      </c>
      <c r="CG9" s="10"/>
      <c r="CI9" s="6" t="str">
        <f t="shared" ref="CI9:CJ46" si="25">B9</f>
        <v>02</v>
      </c>
      <c r="CJ9" s="7" t="str">
        <f t="shared" si="25"/>
        <v>林業</v>
      </c>
      <c r="CK9" s="32"/>
      <c r="CL9" s="136">
        <f>CF9</f>
        <v>765.41855330210547</v>
      </c>
      <c r="CM9" s="82" t="s">
        <v>131</v>
      </c>
      <c r="CN9" s="137">
        <f t="shared" ref="CN9:CN46" si="26">I9</f>
        <v>0.50079187837060302</v>
      </c>
      <c r="CO9" s="82" t="s">
        <v>132</v>
      </c>
      <c r="CP9" s="2">
        <f t="shared" ref="CP9:CP46" si="27">ROUND(CL9*CN9,0)</f>
        <v>383</v>
      </c>
      <c r="CR9" s="136">
        <f t="shared" si="7"/>
        <v>765.41855330210547</v>
      </c>
      <c r="CS9" s="82" t="s">
        <v>131</v>
      </c>
      <c r="CT9" s="137">
        <f t="shared" si="8"/>
        <v>0.12648013965145599</v>
      </c>
      <c r="CU9" s="82" t="s">
        <v>132</v>
      </c>
      <c r="CV9" s="2">
        <f t="shared" ref="CV9:CV46" si="28">ROUND(CR9*CT9,0)</f>
        <v>97</v>
      </c>
      <c r="CW9" s="10"/>
      <c r="CY9" s="555" t="str">
        <f t="shared" ref="CY9:CY46" si="29">R9</f>
        <v>02</v>
      </c>
      <c r="CZ9" s="37" t="str">
        <f t="shared" ref="CZ9:CZ46" si="30">S9</f>
        <v>林業</v>
      </c>
      <c r="DA9" s="32"/>
      <c r="DB9" s="136">
        <f t="shared" ref="DB9:DB46" si="31">CF9</f>
        <v>765.41855330210547</v>
      </c>
      <c r="DC9" s="82" t="s">
        <v>131</v>
      </c>
      <c r="DD9" s="137">
        <f t="shared" si="9"/>
        <v>1.05226202202E-3</v>
      </c>
      <c r="DE9" s="82" t="s">
        <v>132</v>
      </c>
      <c r="DF9" s="2">
        <f t="shared" ref="DF9:DF46" si="32">ROUND(DB9*DD9,0)</f>
        <v>1</v>
      </c>
      <c r="DG9" s="10"/>
      <c r="DI9" s="6" t="str">
        <f t="shared" ref="DI9:DJ46" si="33">B9</f>
        <v>02</v>
      </c>
      <c r="DJ9" s="37" t="str">
        <f t="shared" si="33"/>
        <v>林業</v>
      </c>
      <c r="DK9" s="34">
        <f t="shared" ref="DK9:DK46" si="34">AD9</f>
        <v>3082.6759820778188</v>
      </c>
      <c r="DL9" s="34">
        <f t="shared" ref="DL9:DL46" si="35">AM9</f>
        <v>1544</v>
      </c>
      <c r="DM9" s="2">
        <f t="shared" si="10"/>
        <v>390</v>
      </c>
      <c r="DN9" s="2">
        <f t="shared" ref="DN9:DN46" si="36">BC9</f>
        <v>3</v>
      </c>
      <c r="DO9" s="34">
        <f t="shared" ref="DO9:DO46" si="37">BV9</f>
        <v>483</v>
      </c>
      <c r="DP9" s="34">
        <f>BZ9</f>
        <v>451</v>
      </c>
      <c r="DQ9" s="34">
        <f t="shared" ref="DQ9:DQ46" si="38">CF9</f>
        <v>765.41855330210547</v>
      </c>
      <c r="DR9" s="34">
        <f t="shared" ref="DR9:DR46" si="39">CP9</f>
        <v>383</v>
      </c>
      <c r="DS9" s="2">
        <f t="shared" ref="DS9:DS46" si="40">CV9</f>
        <v>97</v>
      </c>
      <c r="DT9" s="2">
        <f t="shared" ref="DT9:DT46" si="41">DF9</f>
        <v>1</v>
      </c>
      <c r="DU9" s="10"/>
      <c r="DV9" s="10"/>
      <c r="DW9" s="6" t="str">
        <f t="shared" ref="DW9:DX46" si="42">B9</f>
        <v>02</v>
      </c>
      <c r="DX9" s="37" t="str">
        <f t="shared" si="42"/>
        <v>林業</v>
      </c>
      <c r="DY9" s="10">
        <f t="shared" ref="DY9:EB46" si="43">DK9+DQ9</f>
        <v>3848.0945353799243</v>
      </c>
      <c r="DZ9" s="34">
        <f t="shared" si="43"/>
        <v>1927</v>
      </c>
      <c r="EA9" s="2">
        <f t="shared" si="43"/>
        <v>487</v>
      </c>
      <c r="EB9" s="2">
        <f t="shared" si="43"/>
        <v>4</v>
      </c>
    </row>
    <row r="10" spans="2:132">
      <c r="B10" s="6" t="s">
        <v>33</v>
      </c>
      <c r="C10" s="37" t="s">
        <v>399</v>
      </c>
      <c r="E10" s="135"/>
      <c r="G10" s="171">
        <f>移輸入係数M!AW9</f>
        <v>0.82339566814176512</v>
      </c>
      <c r="I10" s="35">
        <f>取引表!BN9</f>
        <v>0.49453713386409998</v>
      </c>
      <c r="K10" s="35">
        <f>取引表!BP9</f>
        <v>0.11380736376462899</v>
      </c>
      <c r="M10" s="35">
        <f>雇用表!Q10</f>
        <v>6.7660171969100003E-4</v>
      </c>
      <c r="N10" s="131"/>
      <c r="O10" s="35">
        <f>取引表!BL9</f>
        <v>1.1330217662501542E-3</v>
      </c>
      <c r="P10" s="131"/>
      <c r="Q10" s="131"/>
      <c r="R10" s="6" t="str">
        <f t="shared" si="11"/>
        <v>03</v>
      </c>
      <c r="S10" s="148" t="str">
        <f t="shared" si="11"/>
        <v>漁業</v>
      </c>
      <c r="T10" s="2">
        <f>最終需要増加額!W5</f>
        <v>231171</v>
      </c>
      <c r="U10" s="143" t="s">
        <v>51</v>
      </c>
      <c r="V10" s="217">
        <v>1</v>
      </c>
      <c r="W10" s="144" t="s">
        <v>69</v>
      </c>
      <c r="X10" s="2">
        <f>ROUND(T10*V10,0)</f>
        <v>231171</v>
      </c>
      <c r="Y10" s="83"/>
      <c r="Z10" s="135"/>
      <c r="AB10" s="2">
        <f t="shared" si="13"/>
        <v>231171</v>
      </c>
      <c r="AD10" s="2">
        <v>342875.01310610853</v>
      </c>
      <c r="AE10" s="10"/>
      <c r="AF10" s="10"/>
      <c r="AG10" s="6" t="str">
        <f t="shared" si="14"/>
        <v>03</v>
      </c>
      <c r="AH10" s="37" t="str">
        <f t="shared" si="14"/>
        <v>漁業</v>
      </c>
      <c r="AI10" s="136">
        <f t="shared" si="0"/>
        <v>342875.01310610853</v>
      </c>
      <c r="AJ10" s="39" t="s">
        <v>131</v>
      </c>
      <c r="AK10" s="137">
        <f t="shared" si="15"/>
        <v>0.49453713386409998</v>
      </c>
      <c r="AL10" s="39" t="s">
        <v>132</v>
      </c>
      <c r="AM10" s="2">
        <f t="shared" si="16"/>
        <v>169564</v>
      </c>
      <c r="AN10" s="10"/>
      <c r="AO10" s="136">
        <f t="shared" si="1"/>
        <v>342875.01310610853</v>
      </c>
      <c r="AP10" s="82" t="s">
        <v>131</v>
      </c>
      <c r="AQ10" s="137">
        <f t="shared" si="17"/>
        <v>0.11380736376462899</v>
      </c>
      <c r="AR10" s="82" t="s">
        <v>132</v>
      </c>
      <c r="AS10" s="2">
        <f t="shared" si="18"/>
        <v>39022</v>
      </c>
      <c r="AT10" s="10"/>
      <c r="AV10" s="6" t="str">
        <f t="shared" si="19"/>
        <v>03</v>
      </c>
      <c r="AW10" s="37" t="str">
        <f t="shared" si="19"/>
        <v>漁業</v>
      </c>
      <c r="AX10" s="32"/>
      <c r="AY10" s="136">
        <f t="shared" si="2"/>
        <v>342875.01310610853</v>
      </c>
      <c r="AZ10" s="82" t="s">
        <v>131</v>
      </c>
      <c r="BA10" s="137">
        <f t="shared" si="3"/>
        <v>6.7660171969100003E-4</v>
      </c>
      <c r="BB10" s="82" t="s">
        <v>132</v>
      </c>
      <c r="BC10" s="2">
        <f t="shared" si="20"/>
        <v>232</v>
      </c>
      <c r="BD10" s="10"/>
      <c r="BF10" s="660"/>
      <c r="BG10" s="661"/>
      <c r="BH10" s="658"/>
      <c r="BJ10" s="6" t="str">
        <f t="shared" si="21"/>
        <v>03</v>
      </c>
      <c r="BK10" s="7" t="str">
        <f t="shared" si="21"/>
        <v>漁業</v>
      </c>
      <c r="BM10" s="145"/>
      <c r="BO10" s="35">
        <f t="shared" ref="BO10:BO46" si="44">O10</f>
        <v>1.1330217662501542E-3</v>
      </c>
      <c r="BQ10" s="2">
        <f t="shared" si="22"/>
        <v>973</v>
      </c>
      <c r="BR10" s="10"/>
      <c r="BS10" s="83"/>
      <c r="BT10" s="6" t="str">
        <f t="shared" si="23"/>
        <v>03</v>
      </c>
      <c r="BU10" s="7" t="str">
        <f t="shared" si="23"/>
        <v>漁業</v>
      </c>
      <c r="BV10" s="2">
        <f t="shared" si="4"/>
        <v>973</v>
      </c>
      <c r="BW10" s="39" t="s">
        <v>131</v>
      </c>
      <c r="BX10" s="137">
        <f t="shared" si="24"/>
        <v>0.82339566814176512</v>
      </c>
      <c r="BY10" s="82" t="s">
        <v>132</v>
      </c>
      <c r="BZ10" s="2">
        <f t="shared" si="5"/>
        <v>801</v>
      </c>
      <c r="CB10" s="135"/>
      <c r="CD10" s="2">
        <f t="shared" ref="CD10:CD46" si="45">BZ10</f>
        <v>801</v>
      </c>
      <c r="CF10" s="2">
        <v>2343.4205310172888</v>
      </c>
      <c r="CG10" s="10"/>
      <c r="CI10" s="6" t="str">
        <f t="shared" si="25"/>
        <v>03</v>
      </c>
      <c r="CJ10" s="7" t="str">
        <f t="shared" si="25"/>
        <v>漁業</v>
      </c>
      <c r="CK10" s="32"/>
      <c r="CL10" s="136">
        <f t="shared" si="6"/>
        <v>2343.4205310172888</v>
      </c>
      <c r="CM10" s="82" t="s">
        <v>131</v>
      </c>
      <c r="CN10" s="137">
        <f t="shared" si="26"/>
        <v>0.49453713386409998</v>
      </c>
      <c r="CO10" s="82" t="s">
        <v>132</v>
      </c>
      <c r="CP10" s="2">
        <f t="shared" si="27"/>
        <v>1159</v>
      </c>
      <c r="CR10" s="136">
        <f t="shared" si="7"/>
        <v>2343.4205310172888</v>
      </c>
      <c r="CS10" s="82" t="s">
        <v>131</v>
      </c>
      <c r="CT10" s="137">
        <f t="shared" si="8"/>
        <v>0.11380736376462899</v>
      </c>
      <c r="CU10" s="82" t="s">
        <v>132</v>
      </c>
      <c r="CV10" s="2">
        <f t="shared" si="28"/>
        <v>267</v>
      </c>
      <c r="CW10" s="10"/>
      <c r="CY10" s="555" t="str">
        <f t="shared" si="29"/>
        <v>03</v>
      </c>
      <c r="CZ10" s="37" t="str">
        <f t="shared" si="30"/>
        <v>漁業</v>
      </c>
      <c r="DA10" s="32"/>
      <c r="DB10" s="136">
        <f t="shared" si="31"/>
        <v>2343.4205310172888</v>
      </c>
      <c r="DC10" s="82" t="s">
        <v>131</v>
      </c>
      <c r="DD10" s="137">
        <f t="shared" si="9"/>
        <v>6.7660171969100003E-4</v>
      </c>
      <c r="DE10" s="82" t="s">
        <v>132</v>
      </c>
      <c r="DF10" s="2">
        <f t="shared" si="32"/>
        <v>2</v>
      </c>
      <c r="DG10" s="10"/>
      <c r="DI10" s="6" t="str">
        <f t="shared" si="33"/>
        <v>03</v>
      </c>
      <c r="DJ10" s="37" t="str">
        <f t="shared" si="33"/>
        <v>漁業</v>
      </c>
      <c r="DK10" s="34">
        <f t="shared" si="34"/>
        <v>342875.01310610853</v>
      </c>
      <c r="DL10" s="34">
        <f t="shared" si="35"/>
        <v>169564</v>
      </c>
      <c r="DM10" s="2">
        <f t="shared" si="10"/>
        <v>39022</v>
      </c>
      <c r="DN10" s="2">
        <f t="shared" si="36"/>
        <v>232</v>
      </c>
      <c r="DO10" s="34">
        <f>BV10</f>
        <v>973</v>
      </c>
      <c r="DP10" s="34">
        <f t="shared" ref="DP10:DP46" si="46">BZ10</f>
        <v>801</v>
      </c>
      <c r="DQ10" s="34">
        <f t="shared" si="38"/>
        <v>2343.4205310172888</v>
      </c>
      <c r="DR10" s="34">
        <f t="shared" si="39"/>
        <v>1159</v>
      </c>
      <c r="DS10" s="2">
        <f t="shared" si="40"/>
        <v>267</v>
      </c>
      <c r="DT10" s="2">
        <f t="shared" si="41"/>
        <v>2</v>
      </c>
      <c r="DU10" s="10"/>
      <c r="DV10" s="10"/>
      <c r="DW10" s="6" t="str">
        <f t="shared" si="42"/>
        <v>03</v>
      </c>
      <c r="DX10" s="37" t="str">
        <f t="shared" si="42"/>
        <v>漁業</v>
      </c>
      <c r="DY10" s="10">
        <f t="shared" si="43"/>
        <v>345218.43363712583</v>
      </c>
      <c r="DZ10" s="34">
        <f t="shared" si="43"/>
        <v>170723</v>
      </c>
      <c r="EA10" s="2">
        <f t="shared" si="43"/>
        <v>39289</v>
      </c>
      <c r="EB10" s="2">
        <f t="shared" si="43"/>
        <v>234</v>
      </c>
    </row>
    <row r="11" spans="2:132">
      <c r="B11" s="6" t="s">
        <v>34</v>
      </c>
      <c r="C11" s="37" t="s">
        <v>1</v>
      </c>
      <c r="E11" s="135"/>
      <c r="G11" s="35">
        <f>移輸入係数M!AW10</f>
        <v>0.29204794021144731</v>
      </c>
      <c r="I11" s="35">
        <f>取引表!BN10</f>
        <v>0.57675895166880997</v>
      </c>
      <c r="K11" s="35">
        <f>取引表!BP10</f>
        <v>9.0940250220333002E-2</v>
      </c>
      <c r="M11" s="35">
        <f>雇用表!Q11</f>
        <v>2.1773297926599999E-4</v>
      </c>
      <c r="N11" s="131"/>
      <c r="O11" s="35">
        <f>取引表!BL10</f>
        <v>1.132577919498179E-7</v>
      </c>
      <c r="P11" s="131"/>
      <c r="Q11" s="131"/>
      <c r="R11" s="6" t="str">
        <f t="shared" si="11"/>
        <v>06</v>
      </c>
      <c r="S11" s="148" t="str">
        <f t="shared" si="11"/>
        <v>鉱業</v>
      </c>
      <c r="T11" s="2">
        <v>0</v>
      </c>
      <c r="U11" s="143" t="s">
        <v>51</v>
      </c>
      <c r="V11" s="137"/>
      <c r="W11" s="144" t="s">
        <v>69</v>
      </c>
      <c r="X11" s="2">
        <f t="shared" si="12"/>
        <v>0</v>
      </c>
      <c r="Y11" s="83"/>
      <c r="Z11" s="135"/>
      <c r="AB11" s="2">
        <f t="shared" si="13"/>
        <v>0</v>
      </c>
      <c r="AD11" s="2">
        <v>3123.7058437573151</v>
      </c>
      <c r="AE11" s="10"/>
      <c r="AF11" s="10"/>
      <c r="AG11" s="6" t="str">
        <f t="shared" si="14"/>
        <v>06</v>
      </c>
      <c r="AH11" s="37" t="str">
        <f t="shared" si="14"/>
        <v>鉱業</v>
      </c>
      <c r="AI11" s="136">
        <f t="shared" si="0"/>
        <v>3123.7058437573151</v>
      </c>
      <c r="AJ11" s="39" t="s">
        <v>131</v>
      </c>
      <c r="AK11" s="137">
        <f t="shared" si="15"/>
        <v>0.57675895166880997</v>
      </c>
      <c r="AL11" s="39" t="s">
        <v>132</v>
      </c>
      <c r="AM11" s="2">
        <f t="shared" si="16"/>
        <v>1802</v>
      </c>
      <c r="AN11" s="10"/>
      <c r="AO11" s="136">
        <f t="shared" si="1"/>
        <v>3123.7058437573151</v>
      </c>
      <c r="AP11" s="82" t="s">
        <v>131</v>
      </c>
      <c r="AQ11" s="137">
        <f t="shared" si="17"/>
        <v>9.0940250220333002E-2</v>
      </c>
      <c r="AR11" s="82" t="s">
        <v>132</v>
      </c>
      <c r="AS11" s="2">
        <f t="shared" si="18"/>
        <v>284</v>
      </c>
      <c r="AT11" s="10"/>
      <c r="AV11" s="6" t="str">
        <f t="shared" si="19"/>
        <v>06</v>
      </c>
      <c r="AW11" s="37" t="str">
        <f t="shared" si="19"/>
        <v>鉱業</v>
      </c>
      <c r="AX11" s="32"/>
      <c r="AY11" s="136">
        <f t="shared" si="2"/>
        <v>3123.7058437573151</v>
      </c>
      <c r="AZ11" s="82" t="s">
        <v>131</v>
      </c>
      <c r="BA11" s="137">
        <f t="shared" si="3"/>
        <v>2.1773297926599999E-4</v>
      </c>
      <c r="BB11" s="82" t="s">
        <v>132</v>
      </c>
      <c r="BC11" s="2">
        <f t="shared" si="20"/>
        <v>1</v>
      </c>
      <c r="BD11" s="10"/>
      <c r="BF11" s="660"/>
      <c r="BG11" s="640"/>
      <c r="BH11" s="658"/>
      <c r="BJ11" s="6" t="str">
        <f t="shared" si="21"/>
        <v>06</v>
      </c>
      <c r="BK11" s="7" t="str">
        <f t="shared" si="21"/>
        <v>鉱業</v>
      </c>
      <c r="BM11" s="145"/>
      <c r="BO11" s="35">
        <f t="shared" si="44"/>
        <v>1.132577919498179E-7</v>
      </c>
      <c r="BQ11" s="2">
        <f t="shared" si="22"/>
        <v>0</v>
      </c>
      <c r="BR11" s="10"/>
      <c r="BS11" s="83"/>
      <c r="BT11" s="6" t="str">
        <f t="shared" si="23"/>
        <v>06</v>
      </c>
      <c r="BU11" s="7" t="str">
        <f t="shared" si="23"/>
        <v>鉱業</v>
      </c>
      <c r="BV11" s="2">
        <f t="shared" si="4"/>
        <v>0</v>
      </c>
      <c r="BW11" s="39" t="s">
        <v>131</v>
      </c>
      <c r="BX11" s="137">
        <f t="shared" si="24"/>
        <v>0.29204794021144731</v>
      </c>
      <c r="BY11" s="82" t="s">
        <v>132</v>
      </c>
      <c r="BZ11" s="2">
        <f t="shared" si="5"/>
        <v>0</v>
      </c>
      <c r="CB11" s="135"/>
      <c r="CD11" s="2">
        <f t="shared" si="45"/>
        <v>0</v>
      </c>
      <c r="CF11" s="2">
        <v>815.81914299924165</v>
      </c>
      <c r="CG11" s="10"/>
      <c r="CI11" s="6" t="str">
        <f t="shared" si="25"/>
        <v>06</v>
      </c>
      <c r="CJ11" s="7" t="str">
        <f t="shared" si="25"/>
        <v>鉱業</v>
      </c>
      <c r="CK11" s="32"/>
      <c r="CL11" s="136">
        <f t="shared" si="6"/>
        <v>815.81914299924165</v>
      </c>
      <c r="CM11" s="82" t="s">
        <v>131</v>
      </c>
      <c r="CN11" s="137">
        <f t="shared" si="26"/>
        <v>0.57675895166880997</v>
      </c>
      <c r="CO11" s="82" t="s">
        <v>132</v>
      </c>
      <c r="CP11" s="2">
        <f t="shared" si="27"/>
        <v>471</v>
      </c>
      <c r="CR11" s="136">
        <f t="shared" si="7"/>
        <v>815.81914299924165</v>
      </c>
      <c r="CS11" s="82" t="s">
        <v>131</v>
      </c>
      <c r="CT11" s="137">
        <f t="shared" si="8"/>
        <v>9.0940250220333002E-2</v>
      </c>
      <c r="CU11" s="82" t="s">
        <v>132</v>
      </c>
      <c r="CV11" s="2">
        <f t="shared" si="28"/>
        <v>74</v>
      </c>
      <c r="CW11" s="10"/>
      <c r="CY11" s="555" t="str">
        <f t="shared" si="29"/>
        <v>06</v>
      </c>
      <c r="CZ11" s="37" t="str">
        <f t="shared" si="30"/>
        <v>鉱業</v>
      </c>
      <c r="DA11" s="32"/>
      <c r="DB11" s="136">
        <f t="shared" si="31"/>
        <v>815.81914299924165</v>
      </c>
      <c r="DC11" s="82" t="s">
        <v>131</v>
      </c>
      <c r="DD11" s="137">
        <f t="shared" si="9"/>
        <v>2.1773297926599999E-4</v>
      </c>
      <c r="DE11" s="82" t="s">
        <v>132</v>
      </c>
      <c r="DF11" s="2">
        <f t="shared" si="32"/>
        <v>0</v>
      </c>
      <c r="DG11" s="10"/>
      <c r="DI11" s="6" t="str">
        <f t="shared" si="33"/>
        <v>06</v>
      </c>
      <c r="DJ11" s="37" t="str">
        <f t="shared" si="33"/>
        <v>鉱業</v>
      </c>
      <c r="DK11" s="34">
        <f t="shared" si="34"/>
        <v>3123.7058437573151</v>
      </c>
      <c r="DL11" s="34">
        <f t="shared" si="35"/>
        <v>1802</v>
      </c>
      <c r="DM11" s="2">
        <f t="shared" si="10"/>
        <v>284</v>
      </c>
      <c r="DN11" s="2">
        <f t="shared" si="36"/>
        <v>1</v>
      </c>
      <c r="DO11" s="34">
        <f t="shared" si="37"/>
        <v>0</v>
      </c>
      <c r="DP11" s="34">
        <f t="shared" si="46"/>
        <v>0</v>
      </c>
      <c r="DQ11" s="34">
        <f t="shared" si="38"/>
        <v>815.81914299924165</v>
      </c>
      <c r="DR11" s="34">
        <f t="shared" si="39"/>
        <v>471</v>
      </c>
      <c r="DS11" s="2">
        <f t="shared" si="40"/>
        <v>74</v>
      </c>
      <c r="DT11" s="2">
        <f t="shared" si="41"/>
        <v>0</v>
      </c>
      <c r="DU11" s="10"/>
      <c r="DV11" s="10"/>
      <c r="DW11" s="6" t="str">
        <f t="shared" si="42"/>
        <v>06</v>
      </c>
      <c r="DX11" s="37" t="str">
        <f t="shared" si="42"/>
        <v>鉱業</v>
      </c>
      <c r="DY11" s="10">
        <f t="shared" si="43"/>
        <v>3939.5249867565567</v>
      </c>
      <c r="DZ11" s="34">
        <f t="shared" si="43"/>
        <v>2273</v>
      </c>
      <c r="EA11" s="2">
        <f t="shared" si="43"/>
        <v>358</v>
      </c>
      <c r="EB11" s="2">
        <f t="shared" si="43"/>
        <v>1</v>
      </c>
    </row>
    <row r="12" spans="2:132">
      <c r="B12" s="6" t="s">
        <v>201</v>
      </c>
      <c r="C12" s="37" t="s">
        <v>246</v>
      </c>
      <c r="E12" s="135"/>
      <c r="G12" s="171">
        <f>移輸入係数M!AW11</f>
        <v>0.49676037629667458</v>
      </c>
      <c r="I12" s="35">
        <f>取引表!BN11</f>
        <v>0.29423733326565099</v>
      </c>
      <c r="K12" s="35">
        <f>取引表!BP11</f>
        <v>8.2666864855893002E-2</v>
      </c>
      <c r="M12" s="35">
        <f>雇用表!Q12</f>
        <v>2.9291102192099998E-4</v>
      </c>
      <c r="N12" s="131"/>
      <c r="O12" s="35">
        <f>取引表!BL11</f>
        <v>9.5424590299120871E-2</v>
      </c>
      <c r="P12" s="131"/>
      <c r="Q12" s="131"/>
      <c r="R12" s="6" t="str">
        <f t="shared" si="11"/>
        <v>11</v>
      </c>
      <c r="S12" s="148" t="str">
        <f t="shared" si="11"/>
        <v>飲食料品</v>
      </c>
      <c r="T12" s="2">
        <f>最終需要増加額!W6</f>
        <v>3513116</v>
      </c>
      <c r="U12" s="143" t="s">
        <v>51</v>
      </c>
      <c r="V12" s="217">
        <v>1</v>
      </c>
      <c r="W12" s="144" t="s">
        <v>69</v>
      </c>
      <c r="X12" s="2">
        <f>ROUND(T12*V12,0)</f>
        <v>3513116</v>
      </c>
      <c r="Y12" s="83"/>
      <c r="Z12" s="135"/>
      <c r="AB12" s="2">
        <f t="shared" si="13"/>
        <v>3513116</v>
      </c>
      <c r="AD12" s="2">
        <v>4292062.9948410988</v>
      </c>
      <c r="AE12" s="10"/>
      <c r="AF12" s="10"/>
      <c r="AG12" s="6" t="str">
        <f t="shared" si="14"/>
        <v>11</v>
      </c>
      <c r="AH12" s="37" t="str">
        <f t="shared" si="14"/>
        <v>飲食料品</v>
      </c>
      <c r="AI12" s="136">
        <f t="shared" si="0"/>
        <v>4292062.9948410988</v>
      </c>
      <c r="AJ12" s="39" t="s">
        <v>133</v>
      </c>
      <c r="AK12" s="137">
        <f t="shared" si="15"/>
        <v>0.29423733326565099</v>
      </c>
      <c r="AL12" s="39" t="s">
        <v>134</v>
      </c>
      <c r="AM12" s="2">
        <f t="shared" si="16"/>
        <v>1262885</v>
      </c>
      <c r="AN12" s="10"/>
      <c r="AO12" s="136">
        <f t="shared" si="1"/>
        <v>4292062.9948410988</v>
      </c>
      <c r="AP12" s="82" t="s">
        <v>133</v>
      </c>
      <c r="AQ12" s="137">
        <f t="shared" si="17"/>
        <v>8.2666864855893002E-2</v>
      </c>
      <c r="AR12" s="82" t="s">
        <v>134</v>
      </c>
      <c r="AS12" s="2">
        <f t="shared" si="18"/>
        <v>354811</v>
      </c>
      <c r="AT12" s="10"/>
      <c r="AV12" s="6" t="str">
        <f t="shared" si="19"/>
        <v>11</v>
      </c>
      <c r="AW12" s="37" t="str">
        <f t="shared" si="19"/>
        <v>飲食料品</v>
      </c>
      <c r="AX12" s="32"/>
      <c r="AY12" s="136">
        <f t="shared" si="2"/>
        <v>4292062.9948410988</v>
      </c>
      <c r="AZ12" s="82" t="s">
        <v>133</v>
      </c>
      <c r="BA12" s="137">
        <f t="shared" si="3"/>
        <v>2.9291102192099998E-4</v>
      </c>
      <c r="BB12" s="82" t="s">
        <v>134</v>
      </c>
      <c r="BC12" s="2">
        <f t="shared" si="20"/>
        <v>1257</v>
      </c>
      <c r="BD12" s="10"/>
      <c r="BF12" s="653" t="s">
        <v>135</v>
      </c>
      <c r="BG12" s="654" t="s">
        <v>136</v>
      </c>
      <c r="BH12" s="664">
        <f>ROUND(BH6*BH9,0)</f>
        <v>858334</v>
      </c>
      <c r="BJ12" s="6" t="str">
        <f t="shared" si="21"/>
        <v>11</v>
      </c>
      <c r="BK12" s="7" t="str">
        <f t="shared" si="21"/>
        <v>飲食料品</v>
      </c>
      <c r="BM12" s="145"/>
      <c r="BO12" s="35">
        <f t="shared" si="44"/>
        <v>9.5424590299120871E-2</v>
      </c>
      <c r="BQ12" s="2">
        <f t="shared" si="22"/>
        <v>81906</v>
      </c>
      <c r="BR12" s="10"/>
      <c r="BS12" s="83"/>
      <c r="BT12" s="6" t="str">
        <f t="shared" si="23"/>
        <v>11</v>
      </c>
      <c r="BU12" s="7" t="str">
        <f t="shared" si="23"/>
        <v>飲食料品</v>
      </c>
      <c r="BV12" s="2">
        <f t="shared" si="4"/>
        <v>81906</v>
      </c>
      <c r="BW12" s="39" t="s">
        <v>133</v>
      </c>
      <c r="BX12" s="137">
        <f t="shared" si="24"/>
        <v>0.49676037629667458</v>
      </c>
      <c r="BY12" s="82" t="s">
        <v>134</v>
      </c>
      <c r="BZ12" s="2">
        <f t="shared" si="5"/>
        <v>40688</v>
      </c>
      <c r="CB12" s="135"/>
      <c r="CD12" s="2">
        <f t="shared" si="45"/>
        <v>40688</v>
      </c>
      <c r="CF12" s="2">
        <v>52927.699810684862</v>
      </c>
      <c r="CG12" s="10"/>
      <c r="CI12" s="6" t="str">
        <f t="shared" si="25"/>
        <v>11</v>
      </c>
      <c r="CJ12" s="7" t="str">
        <f t="shared" si="25"/>
        <v>飲食料品</v>
      </c>
      <c r="CK12" s="32"/>
      <c r="CL12" s="136">
        <f>CF12</f>
        <v>52927.699810684862</v>
      </c>
      <c r="CM12" s="82" t="s">
        <v>133</v>
      </c>
      <c r="CN12" s="137">
        <f t="shared" si="26"/>
        <v>0.29423733326565099</v>
      </c>
      <c r="CO12" s="82" t="s">
        <v>134</v>
      </c>
      <c r="CP12" s="2">
        <f t="shared" si="27"/>
        <v>15573</v>
      </c>
      <c r="CR12" s="136">
        <f t="shared" si="7"/>
        <v>52927.699810684862</v>
      </c>
      <c r="CS12" s="82" t="s">
        <v>133</v>
      </c>
      <c r="CT12" s="137">
        <f t="shared" si="8"/>
        <v>8.2666864855893002E-2</v>
      </c>
      <c r="CU12" s="82" t="s">
        <v>134</v>
      </c>
      <c r="CV12" s="2">
        <f t="shared" si="28"/>
        <v>4375</v>
      </c>
      <c r="CW12" s="10"/>
      <c r="CY12" s="555" t="str">
        <f t="shared" si="29"/>
        <v>11</v>
      </c>
      <c r="CZ12" s="37" t="str">
        <f t="shared" si="30"/>
        <v>飲食料品</v>
      </c>
      <c r="DA12" s="32"/>
      <c r="DB12" s="136">
        <f t="shared" si="31"/>
        <v>52927.699810684862</v>
      </c>
      <c r="DC12" s="82" t="s">
        <v>133</v>
      </c>
      <c r="DD12" s="137">
        <f t="shared" si="9"/>
        <v>2.9291102192099998E-4</v>
      </c>
      <c r="DE12" s="82" t="s">
        <v>134</v>
      </c>
      <c r="DF12" s="2">
        <f t="shared" si="32"/>
        <v>16</v>
      </c>
      <c r="DG12" s="10"/>
      <c r="DI12" s="6" t="str">
        <f t="shared" si="33"/>
        <v>11</v>
      </c>
      <c r="DJ12" s="37" t="str">
        <f t="shared" si="33"/>
        <v>飲食料品</v>
      </c>
      <c r="DK12" s="34">
        <f t="shared" si="34"/>
        <v>4292062.9948410988</v>
      </c>
      <c r="DL12" s="34">
        <f t="shared" si="35"/>
        <v>1262885</v>
      </c>
      <c r="DM12" s="2">
        <f t="shared" si="10"/>
        <v>354811</v>
      </c>
      <c r="DN12" s="2">
        <f t="shared" si="36"/>
        <v>1257</v>
      </c>
      <c r="DO12" s="34">
        <f t="shared" si="37"/>
        <v>81906</v>
      </c>
      <c r="DP12" s="34">
        <f t="shared" si="46"/>
        <v>40688</v>
      </c>
      <c r="DQ12" s="34">
        <f t="shared" si="38"/>
        <v>52927.699810684862</v>
      </c>
      <c r="DR12" s="34">
        <f t="shared" si="39"/>
        <v>15573</v>
      </c>
      <c r="DS12" s="2">
        <f t="shared" si="40"/>
        <v>4375</v>
      </c>
      <c r="DT12" s="2">
        <f t="shared" si="41"/>
        <v>16</v>
      </c>
      <c r="DU12" s="10"/>
      <c r="DV12" s="10"/>
      <c r="DW12" s="6" t="str">
        <f t="shared" si="42"/>
        <v>11</v>
      </c>
      <c r="DX12" s="37" t="str">
        <f t="shared" si="42"/>
        <v>飲食料品</v>
      </c>
      <c r="DY12" s="10">
        <f t="shared" si="43"/>
        <v>4344990.6946517834</v>
      </c>
      <c r="DZ12" s="34">
        <f t="shared" si="43"/>
        <v>1278458</v>
      </c>
      <c r="EA12" s="2">
        <f t="shared" si="43"/>
        <v>359186</v>
      </c>
      <c r="EB12" s="2">
        <f t="shared" si="43"/>
        <v>1273</v>
      </c>
    </row>
    <row r="13" spans="2:132">
      <c r="B13" s="6" t="s">
        <v>202</v>
      </c>
      <c r="C13" s="37" t="s">
        <v>15</v>
      </c>
      <c r="E13" s="135"/>
      <c r="G13" s="35">
        <f>移輸入係数M!AW12</f>
        <v>5.9451725511210696E-2</v>
      </c>
      <c r="I13" s="35">
        <f>取引表!BN12</f>
        <v>0.40210739587685401</v>
      </c>
      <c r="K13" s="35">
        <f>取引表!BP12</f>
        <v>0.23800590304451499</v>
      </c>
      <c r="M13" s="35">
        <f>雇用表!Q13</f>
        <v>1.6936436699509999E-3</v>
      </c>
      <c r="N13" s="131"/>
      <c r="O13" s="35">
        <f>取引表!BL12</f>
        <v>1.4773000468887638E-2</v>
      </c>
      <c r="P13" s="131"/>
      <c r="Q13" s="131"/>
      <c r="R13" s="6" t="str">
        <f t="shared" si="11"/>
        <v>15</v>
      </c>
      <c r="S13" s="148" t="str">
        <f t="shared" si="11"/>
        <v>繊維製品</v>
      </c>
      <c r="T13" s="2">
        <v>0</v>
      </c>
      <c r="U13" s="143" t="s">
        <v>51</v>
      </c>
      <c r="V13" s="137"/>
      <c r="W13" s="144" t="s">
        <v>69</v>
      </c>
      <c r="X13" s="2">
        <f t="shared" si="12"/>
        <v>0</v>
      </c>
      <c r="Y13" s="83"/>
      <c r="Z13" s="135"/>
      <c r="AB13" s="2">
        <f t="shared" si="13"/>
        <v>0</v>
      </c>
      <c r="AD13" s="2">
        <v>1185.382581066898</v>
      </c>
      <c r="AE13" s="10"/>
      <c r="AF13" s="10"/>
      <c r="AG13" s="6" t="str">
        <f t="shared" si="14"/>
        <v>15</v>
      </c>
      <c r="AH13" s="37" t="str">
        <f t="shared" si="14"/>
        <v>繊維製品</v>
      </c>
      <c r="AI13" s="136">
        <f t="shared" si="0"/>
        <v>1185.382581066898</v>
      </c>
      <c r="AJ13" s="39" t="s">
        <v>133</v>
      </c>
      <c r="AK13" s="137">
        <f t="shared" si="15"/>
        <v>0.40210739587685401</v>
      </c>
      <c r="AL13" s="39" t="s">
        <v>134</v>
      </c>
      <c r="AM13" s="2">
        <f t="shared" si="16"/>
        <v>477</v>
      </c>
      <c r="AN13" s="10"/>
      <c r="AO13" s="136">
        <f t="shared" si="1"/>
        <v>1185.382581066898</v>
      </c>
      <c r="AP13" s="82" t="s">
        <v>133</v>
      </c>
      <c r="AQ13" s="137">
        <f t="shared" si="17"/>
        <v>0.23800590304451499</v>
      </c>
      <c r="AR13" s="82" t="s">
        <v>134</v>
      </c>
      <c r="AS13" s="2">
        <f t="shared" si="18"/>
        <v>282</v>
      </c>
      <c r="AT13" s="10"/>
      <c r="AV13" s="6" t="str">
        <f t="shared" si="19"/>
        <v>15</v>
      </c>
      <c r="AW13" s="37" t="str">
        <f t="shared" si="19"/>
        <v>繊維製品</v>
      </c>
      <c r="AX13" s="32"/>
      <c r="AY13" s="136">
        <f t="shared" si="2"/>
        <v>1185.382581066898</v>
      </c>
      <c r="AZ13" s="82" t="s">
        <v>133</v>
      </c>
      <c r="BA13" s="137">
        <f t="shared" si="3"/>
        <v>1.6936436699509999E-3</v>
      </c>
      <c r="BB13" s="82" t="s">
        <v>134</v>
      </c>
      <c r="BC13" s="2">
        <f t="shared" si="20"/>
        <v>2</v>
      </c>
      <c r="BD13" s="10"/>
      <c r="BF13" s="653"/>
      <c r="BG13" s="655"/>
      <c r="BH13" s="664"/>
      <c r="BJ13" s="6" t="str">
        <f t="shared" si="21"/>
        <v>15</v>
      </c>
      <c r="BK13" s="7" t="str">
        <f t="shared" si="21"/>
        <v>繊維製品</v>
      </c>
      <c r="BM13" s="145"/>
      <c r="BO13" s="35">
        <f t="shared" si="44"/>
        <v>1.4773000468887638E-2</v>
      </c>
      <c r="BQ13" s="2">
        <f t="shared" si="22"/>
        <v>12680</v>
      </c>
      <c r="BR13" s="10"/>
      <c r="BS13" s="83"/>
      <c r="BT13" s="6" t="str">
        <f t="shared" si="23"/>
        <v>15</v>
      </c>
      <c r="BU13" s="7" t="str">
        <f t="shared" si="23"/>
        <v>繊維製品</v>
      </c>
      <c r="BV13" s="2">
        <f t="shared" si="4"/>
        <v>12680</v>
      </c>
      <c r="BW13" s="39" t="s">
        <v>133</v>
      </c>
      <c r="BX13" s="137">
        <f t="shared" si="24"/>
        <v>5.9451725511210696E-2</v>
      </c>
      <c r="BY13" s="82" t="s">
        <v>134</v>
      </c>
      <c r="BZ13" s="2">
        <f t="shared" si="5"/>
        <v>754</v>
      </c>
      <c r="CB13" s="135"/>
      <c r="CD13" s="2">
        <f t="shared" si="45"/>
        <v>754</v>
      </c>
      <c r="CF13" s="2">
        <v>874.92159926172997</v>
      </c>
      <c r="CG13" s="10"/>
      <c r="CI13" s="6" t="str">
        <f t="shared" si="25"/>
        <v>15</v>
      </c>
      <c r="CJ13" s="7" t="str">
        <f t="shared" si="25"/>
        <v>繊維製品</v>
      </c>
      <c r="CK13" s="32"/>
      <c r="CL13" s="136">
        <f t="shared" si="6"/>
        <v>874.92159926172997</v>
      </c>
      <c r="CM13" s="82" t="s">
        <v>133</v>
      </c>
      <c r="CN13" s="137">
        <f t="shared" si="26"/>
        <v>0.40210739587685401</v>
      </c>
      <c r="CO13" s="82" t="s">
        <v>134</v>
      </c>
      <c r="CP13" s="2">
        <f t="shared" si="27"/>
        <v>352</v>
      </c>
      <c r="CR13" s="136">
        <f t="shared" si="7"/>
        <v>874.92159926172997</v>
      </c>
      <c r="CS13" s="82" t="s">
        <v>133</v>
      </c>
      <c r="CT13" s="137">
        <f t="shared" si="8"/>
        <v>0.23800590304451499</v>
      </c>
      <c r="CU13" s="82" t="s">
        <v>134</v>
      </c>
      <c r="CV13" s="2">
        <f t="shared" si="28"/>
        <v>208</v>
      </c>
      <c r="CW13" s="10"/>
      <c r="CY13" s="555" t="str">
        <f t="shared" si="29"/>
        <v>15</v>
      </c>
      <c r="CZ13" s="37" t="str">
        <f t="shared" si="30"/>
        <v>繊維製品</v>
      </c>
      <c r="DA13" s="32"/>
      <c r="DB13" s="136">
        <f t="shared" si="31"/>
        <v>874.92159926172997</v>
      </c>
      <c r="DC13" s="82" t="s">
        <v>133</v>
      </c>
      <c r="DD13" s="137">
        <f t="shared" si="9"/>
        <v>1.6936436699509999E-3</v>
      </c>
      <c r="DE13" s="82" t="s">
        <v>134</v>
      </c>
      <c r="DF13" s="2">
        <f t="shared" si="32"/>
        <v>1</v>
      </c>
      <c r="DG13" s="10"/>
      <c r="DI13" s="6" t="str">
        <f t="shared" si="33"/>
        <v>15</v>
      </c>
      <c r="DJ13" s="37" t="str">
        <f t="shared" si="33"/>
        <v>繊維製品</v>
      </c>
      <c r="DK13" s="34">
        <f t="shared" si="34"/>
        <v>1185.382581066898</v>
      </c>
      <c r="DL13" s="34">
        <f t="shared" si="35"/>
        <v>477</v>
      </c>
      <c r="DM13" s="2">
        <f t="shared" si="10"/>
        <v>282</v>
      </c>
      <c r="DN13" s="2">
        <f t="shared" si="36"/>
        <v>2</v>
      </c>
      <c r="DO13" s="34">
        <f t="shared" si="37"/>
        <v>12680</v>
      </c>
      <c r="DP13" s="34">
        <f t="shared" si="46"/>
        <v>754</v>
      </c>
      <c r="DQ13" s="34">
        <f t="shared" si="38"/>
        <v>874.92159926172997</v>
      </c>
      <c r="DR13" s="34">
        <f t="shared" si="39"/>
        <v>352</v>
      </c>
      <c r="DS13" s="2">
        <f t="shared" si="40"/>
        <v>208</v>
      </c>
      <c r="DT13" s="2">
        <f t="shared" si="41"/>
        <v>1</v>
      </c>
      <c r="DU13" s="10"/>
      <c r="DV13" s="10"/>
      <c r="DW13" s="6" t="str">
        <f t="shared" si="42"/>
        <v>15</v>
      </c>
      <c r="DX13" s="37" t="str">
        <f t="shared" si="42"/>
        <v>繊維製品</v>
      </c>
      <c r="DY13" s="10">
        <f t="shared" si="43"/>
        <v>2060.3041803286278</v>
      </c>
      <c r="DZ13" s="34">
        <f t="shared" si="43"/>
        <v>829</v>
      </c>
      <c r="EA13" s="2">
        <f t="shared" si="43"/>
        <v>490</v>
      </c>
      <c r="EB13" s="2">
        <f t="shared" si="43"/>
        <v>3</v>
      </c>
    </row>
    <row r="14" spans="2:132">
      <c r="B14" s="6" t="s">
        <v>203</v>
      </c>
      <c r="C14" s="37" t="s">
        <v>16</v>
      </c>
      <c r="E14" s="135"/>
      <c r="G14" s="35">
        <f>移輸入係数M!AW13</f>
        <v>0.2671896761460284</v>
      </c>
      <c r="I14" s="35">
        <f>取引表!BN13</f>
        <v>0.31931469180621203</v>
      </c>
      <c r="K14" s="35">
        <f>取引表!BP13</f>
        <v>9.7852190155267998E-2</v>
      </c>
      <c r="M14" s="35">
        <f>雇用表!Q14</f>
        <v>5.6092677473899995E-4</v>
      </c>
      <c r="N14" s="131"/>
      <c r="O14" s="35">
        <f>取引表!BL13</f>
        <v>1.1383846757427787E-3</v>
      </c>
      <c r="P14" s="131"/>
      <c r="Q14" s="131"/>
      <c r="R14" s="6" t="str">
        <f t="shared" si="11"/>
        <v>16</v>
      </c>
      <c r="S14" s="148" t="str">
        <f t="shared" si="11"/>
        <v>パルプ・紙・木製品</v>
      </c>
      <c r="T14" s="2">
        <v>0</v>
      </c>
      <c r="U14" s="143" t="s">
        <v>51</v>
      </c>
      <c r="V14" s="137"/>
      <c r="W14" s="144" t="s">
        <v>69</v>
      </c>
      <c r="X14" s="2">
        <f t="shared" si="12"/>
        <v>0</v>
      </c>
      <c r="Y14" s="83"/>
      <c r="Z14" s="135"/>
      <c r="AB14" s="2">
        <f t="shared" si="13"/>
        <v>0</v>
      </c>
      <c r="AD14" s="2">
        <v>30259.775250277387</v>
      </c>
      <c r="AE14" s="10"/>
      <c r="AF14" s="10"/>
      <c r="AG14" s="6" t="str">
        <f t="shared" si="14"/>
        <v>16</v>
      </c>
      <c r="AH14" s="37" t="str">
        <f t="shared" si="14"/>
        <v>パルプ・紙・木製品</v>
      </c>
      <c r="AI14" s="136">
        <f t="shared" si="0"/>
        <v>30259.775250277387</v>
      </c>
      <c r="AJ14" s="39" t="s">
        <v>133</v>
      </c>
      <c r="AK14" s="137">
        <f t="shared" si="15"/>
        <v>0.31931469180621203</v>
      </c>
      <c r="AL14" s="39" t="s">
        <v>134</v>
      </c>
      <c r="AM14" s="2">
        <f>ROUND(AI14*AK14,0)</f>
        <v>9662</v>
      </c>
      <c r="AN14" s="10"/>
      <c r="AO14" s="136">
        <f t="shared" si="1"/>
        <v>30259.775250277387</v>
      </c>
      <c r="AP14" s="82" t="s">
        <v>133</v>
      </c>
      <c r="AQ14" s="137">
        <f t="shared" si="17"/>
        <v>9.7852190155267998E-2</v>
      </c>
      <c r="AR14" s="82" t="s">
        <v>134</v>
      </c>
      <c r="AS14" s="2">
        <f t="shared" si="18"/>
        <v>2961</v>
      </c>
      <c r="AT14" s="10"/>
      <c r="AV14" s="6" t="str">
        <f t="shared" si="19"/>
        <v>16</v>
      </c>
      <c r="AW14" s="37" t="str">
        <f t="shared" si="19"/>
        <v>パルプ・紙・木製品</v>
      </c>
      <c r="AX14" s="32"/>
      <c r="AY14" s="136">
        <f t="shared" si="2"/>
        <v>30259.775250277387</v>
      </c>
      <c r="AZ14" s="82" t="s">
        <v>133</v>
      </c>
      <c r="BA14" s="137">
        <f t="shared" si="3"/>
        <v>5.6092677473899995E-4</v>
      </c>
      <c r="BB14" s="82" t="s">
        <v>134</v>
      </c>
      <c r="BC14" s="2">
        <f t="shared" si="20"/>
        <v>17</v>
      </c>
      <c r="BD14" s="10"/>
      <c r="BF14" s="653"/>
      <c r="BG14" s="656"/>
      <c r="BH14" s="664"/>
      <c r="BJ14" s="6" t="str">
        <f t="shared" si="21"/>
        <v>16</v>
      </c>
      <c r="BK14" s="7" t="str">
        <f t="shared" si="21"/>
        <v>パルプ・紙・木製品</v>
      </c>
      <c r="BM14" s="145"/>
      <c r="BO14" s="35">
        <f t="shared" si="44"/>
        <v>1.1383846757427787E-3</v>
      </c>
      <c r="BQ14" s="2">
        <f t="shared" si="22"/>
        <v>977</v>
      </c>
      <c r="BR14" s="10"/>
      <c r="BS14" s="83"/>
      <c r="BT14" s="6" t="str">
        <f t="shared" si="23"/>
        <v>16</v>
      </c>
      <c r="BU14" s="7" t="str">
        <f t="shared" si="23"/>
        <v>パルプ・紙・木製品</v>
      </c>
      <c r="BV14" s="2">
        <f t="shared" si="4"/>
        <v>977</v>
      </c>
      <c r="BW14" s="39" t="s">
        <v>133</v>
      </c>
      <c r="BX14" s="137">
        <f t="shared" si="24"/>
        <v>0.2671896761460284</v>
      </c>
      <c r="BY14" s="82" t="s">
        <v>134</v>
      </c>
      <c r="BZ14" s="2">
        <f t="shared" si="5"/>
        <v>261</v>
      </c>
      <c r="CB14" s="135"/>
      <c r="CD14" s="2">
        <f t="shared" si="45"/>
        <v>261</v>
      </c>
      <c r="CF14" s="2">
        <v>1678.2590140877078</v>
      </c>
      <c r="CG14" s="10"/>
      <c r="CI14" s="6" t="str">
        <f t="shared" si="25"/>
        <v>16</v>
      </c>
      <c r="CJ14" s="7" t="str">
        <f t="shared" si="25"/>
        <v>パルプ・紙・木製品</v>
      </c>
      <c r="CK14" s="32"/>
      <c r="CL14" s="136">
        <f t="shared" si="6"/>
        <v>1678.2590140877078</v>
      </c>
      <c r="CM14" s="82" t="s">
        <v>133</v>
      </c>
      <c r="CN14" s="137">
        <f t="shared" si="26"/>
        <v>0.31931469180621203</v>
      </c>
      <c r="CO14" s="82" t="s">
        <v>134</v>
      </c>
      <c r="CP14" s="2">
        <f t="shared" si="27"/>
        <v>536</v>
      </c>
      <c r="CR14" s="136">
        <f t="shared" si="7"/>
        <v>1678.2590140877078</v>
      </c>
      <c r="CS14" s="82" t="s">
        <v>133</v>
      </c>
      <c r="CT14" s="137">
        <f t="shared" si="8"/>
        <v>9.7852190155267998E-2</v>
      </c>
      <c r="CU14" s="82" t="s">
        <v>134</v>
      </c>
      <c r="CV14" s="2">
        <f t="shared" si="28"/>
        <v>164</v>
      </c>
      <c r="CW14" s="10"/>
      <c r="CY14" s="555" t="str">
        <f t="shared" si="29"/>
        <v>16</v>
      </c>
      <c r="CZ14" s="37" t="str">
        <f t="shared" si="30"/>
        <v>パルプ・紙・木製品</v>
      </c>
      <c r="DA14" s="32"/>
      <c r="DB14" s="136">
        <f t="shared" si="31"/>
        <v>1678.2590140877078</v>
      </c>
      <c r="DC14" s="82" t="s">
        <v>133</v>
      </c>
      <c r="DD14" s="137">
        <f t="shared" si="9"/>
        <v>5.6092677473899995E-4</v>
      </c>
      <c r="DE14" s="82" t="s">
        <v>134</v>
      </c>
      <c r="DF14" s="2">
        <f t="shared" si="32"/>
        <v>1</v>
      </c>
      <c r="DG14" s="10"/>
      <c r="DI14" s="6" t="str">
        <f t="shared" si="33"/>
        <v>16</v>
      </c>
      <c r="DJ14" s="37" t="str">
        <f t="shared" si="33"/>
        <v>パルプ・紙・木製品</v>
      </c>
      <c r="DK14" s="34">
        <f t="shared" si="34"/>
        <v>30259.775250277387</v>
      </c>
      <c r="DL14" s="34">
        <f t="shared" si="35"/>
        <v>9662</v>
      </c>
      <c r="DM14" s="2">
        <f t="shared" si="10"/>
        <v>2961</v>
      </c>
      <c r="DN14" s="2">
        <f t="shared" si="36"/>
        <v>17</v>
      </c>
      <c r="DO14" s="34">
        <f t="shared" si="37"/>
        <v>977</v>
      </c>
      <c r="DP14" s="34">
        <f t="shared" si="46"/>
        <v>261</v>
      </c>
      <c r="DQ14" s="34">
        <f t="shared" si="38"/>
        <v>1678.2590140877078</v>
      </c>
      <c r="DR14" s="34">
        <f t="shared" si="39"/>
        <v>536</v>
      </c>
      <c r="DS14" s="2">
        <f t="shared" si="40"/>
        <v>164</v>
      </c>
      <c r="DT14" s="2">
        <f t="shared" si="41"/>
        <v>1</v>
      </c>
      <c r="DU14" s="10"/>
      <c r="DV14" s="10"/>
      <c r="DW14" s="6" t="str">
        <f t="shared" si="42"/>
        <v>16</v>
      </c>
      <c r="DX14" s="37" t="str">
        <f t="shared" si="42"/>
        <v>パルプ・紙・木製品</v>
      </c>
      <c r="DY14" s="10">
        <f t="shared" si="43"/>
        <v>31938.034264365095</v>
      </c>
      <c r="DZ14" s="34">
        <f t="shared" si="43"/>
        <v>10198</v>
      </c>
      <c r="EA14" s="2">
        <f t="shared" si="43"/>
        <v>3125</v>
      </c>
      <c r="EB14" s="2">
        <f t="shared" si="43"/>
        <v>18</v>
      </c>
    </row>
    <row r="15" spans="2:132">
      <c r="B15" s="6" t="s">
        <v>204</v>
      </c>
      <c r="C15" s="37" t="s">
        <v>17</v>
      </c>
      <c r="E15" s="135"/>
      <c r="G15" s="35">
        <f>移輸入係数M!AW14</f>
        <v>5.3193266384467752E-2</v>
      </c>
      <c r="I15" s="35">
        <f>取引表!BN14</f>
        <v>0.35527985404294199</v>
      </c>
      <c r="K15" s="35">
        <f>取引表!BP14</f>
        <v>7.9702646671499996E-2</v>
      </c>
      <c r="M15" s="35">
        <f>雇用表!Q15</f>
        <v>2.22149667066E-4</v>
      </c>
      <c r="N15" s="131"/>
      <c r="O15" s="35">
        <f>取引表!BL14</f>
        <v>8.7823948660060384E-3</v>
      </c>
      <c r="P15" s="131"/>
      <c r="Q15" s="131"/>
      <c r="R15" s="6" t="str">
        <f t="shared" si="11"/>
        <v>20</v>
      </c>
      <c r="S15" s="148" t="str">
        <f t="shared" si="11"/>
        <v>化学製品</v>
      </c>
      <c r="T15" s="2">
        <v>0</v>
      </c>
      <c r="U15" s="143" t="s">
        <v>51</v>
      </c>
      <c r="V15" s="137"/>
      <c r="W15" s="144" t="s">
        <v>69</v>
      </c>
      <c r="X15" s="2">
        <f t="shared" si="12"/>
        <v>0</v>
      </c>
      <c r="Y15" s="83"/>
      <c r="Z15" s="135"/>
      <c r="AB15" s="2">
        <f t="shared" si="13"/>
        <v>0</v>
      </c>
      <c r="AD15" s="2">
        <v>11224.716273346319</v>
      </c>
      <c r="AE15" s="10"/>
      <c r="AF15" s="10"/>
      <c r="AG15" s="6" t="str">
        <f t="shared" si="14"/>
        <v>20</v>
      </c>
      <c r="AH15" s="37" t="str">
        <f t="shared" si="14"/>
        <v>化学製品</v>
      </c>
      <c r="AI15" s="136">
        <f t="shared" si="0"/>
        <v>11224.716273346319</v>
      </c>
      <c r="AJ15" s="39" t="s">
        <v>137</v>
      </c>
      <c r="AK15" s="137">
        <f t="shared" si="15"/>
        <v>0.35527985404294199</v>
      </c>
      <c r="AL15" s="39" t="s">
        <v>138</v>
      </c>
      <c r="AM15" s="2">
        <f t="shared" si="16"/>
        <v>3988</v>
      </c>
      <c r="AN15" s="10"/>
      <c r="AO15" s="136">
        <f t="shared" si="1"/>
        <v>11224.716273346319</v>
      </c>
      <c r="AP15" s="82" t="s">
        <v>137</v>
      </c>
      <c r="AQ15" s="137">
        <f t="shared" si="17"/>
        <v>7.9702646671499996E-2</v>
      </c>
      <c r="AR15" s="82" t="s">
        <v>138</v>
      </c>
      <c r="AS15" s="2">
        <f t="shared" si="18"/>
        <v>895</v>
      </c>
      <c r="AT15" s="10"/>
      <c r="AV15" s="6" t="str">
        <f t="shared" si="19"/>
        <v>20</v>
      </c>
      <c r="AW15" s="37" t="str">
        <f t="shared" si="19"/>
        <v>化学製品</v>
      </c>
      <c r="AX15" s="32"/>
      <c r="AY15" s="136">
        <f t="shared" si="2"/>
        <v>11224.716273346319</v>
      </c>
      <c r="AZ15" s="82" t="s">
        <v>137</v>
      </c>
      <c r="BA15" s="137">
        <f t="shared" si="3"/>
        <v>2.22149667066E-4</v>
      </c>
      <c r="BB15" s="82" t="s">
        <v>138</v>
      </c>
      <c r="BC15" s="2">
        <f t="shared" si="20"/>
        <v>2</v>
      </c>
      <c r="BD15" s="10"/>
      <c r="BJ15" s="6" t="str">
        <f t="shared" si="21"/>
        <v>20</v>
      </c>
      <c r="BK15" s="7" t="str">
        <f t="shared" si="21"/>
        <v>化学製品</v>
      </c>
      <c r="BM15" s="145"/>
      <c r="BO15" s="35">
        <f t="shared" si="44"/>
        <v>8.7823948660060384E-3</v>
      </c>
      <c r="BQ15" s="2">
        <f t="shared" si="22"/>
        <v>7538</v>
      </c>
      <c r="BR15" s="10"/>
      <c r="BS15" s="83"/>
      <c r="BT15" s="6" t="str">
        <f t="shared" si="23"/>
        <v>20</v>
      </c>
      <c r="BU15" s="7" t="str">
        <f t="shared" si="23"/>
        <v>化学製品</v>
      </c>
      <c r="BV15" s="2">
        <f t="shared" si="4"/>
        <v>7538</v>
      </c>
      <c r="BW15" s="39" t="s">
        <v>137</v>
      </c>
      <c r="BX15" s="137">
        <f t="shared" si="24"/>
        <v>5.3193266384467752E-2</v>
      </c>
      <c r="BY15" s="82" t="s">
        <v>138</v>
      </c>
      <c r="BZ15" s="2">
        <f t="shared" si="5"/>
        <v>401</v>
      </c>
      <c r="CB15" s="135"/>
      <c r="CD15" s="2">
        <f t="shared" si="45"/>
        <v>401</v>
      </c>
      <c r="CF15" s="2">
        <v>920.71205210533503</v>
      </c>
      <c r="CG15" s="10"/>
      <c r="CI15" s="6" t="str">
        <f t="shared" si="25"/>
        <v>20</v>
      </c>
      <c r="CJ15" s="7" t="str">
        <f t="shared" si="25"/>
        <v>化学製品</v>
      </c>
      <c r="CK15" s="32"/>
      <c r="CL15" s="136">
        <f t="shared" si="6"/>
        <v>920.71205210533503</v>
      </c>
      <c r="CM15" s="82" t="s">
        <v>137</v>
      </c>
      <c r="CN15" s="137">
        <f t="shared" si="26"/>
        <v>0.35527985404294199</v>
      </c>
      <c r="CO15" s="82" t="s">
        <v>138</v>
      </c>
      <c r="CP15" s="2">
        <f t="shared" si="27"/>
        <v>327</v>
      </c>
      <c r="CR15" s="136">
        <f t="shared" si="7"/>
        <v>920.71205210533503</v>
      </c>
      <c r="CS15" s="82" t="s">
        <v>137</v>
      </c>
      <c r="CT15" s="137">
        <f t="shared" si="8"/>
        <v>7.9702646671499996E-2</v>
      </c>
      <c r="CU15" s="82" t="s">
        <v>138</v>
      </c>
      <c r="CV15" s="2">
        <f t="shared" si="28"/>
        <v>73</v>
      </c>
      <c r="CW15" s="10"/>
      <c r="CY15" s="555" t="str">
        <f t="shared" si="29"/>
        <v>20</v>
      </c>
      <c r="CZ15" s="37" t="str">
        <f t="shared" si="30"/>
        <v>化学製品</v>
      </c>
      <c r="DA15" s="32"/>
      <c r="DB15" s="136">
        <f t="shared" si="31"/>
        <v>920.71205210533503</v>
      </c>
      <c r="DC15" s="82" t="s">
        <v>137</v>
      </c>
      <c r="DD15" s="137">
        <f t="shared" si="9"/>
        <v>2.22149667066E-4</v>
      </c>
      <c r="DE15" s="82" t="s">
        <v>138</v>
      </c>
      <c r="DF15" s="2">
        <f t="shared" si="32"/>
        <v>0</v>
      </c>
      <c r="DG15" s="10"/>
      <c r="DI15" s="6" t="str">
        <f t="shared" si="33"/>
        <v>20</v>
      </c>
      <c r="DJ15" s="37" t="str">
        <f t="shared" si="33"/>
        <v>化学製品</v>
      </c>
      <c r="DK15" s="34">
        <f t="shared" si="34"/>
        <v>11224.716273346319</v>
      </c>
      <c r="DL15" s="34">
        <f t="shared" si="35"/>
        <v>3988</v>
      </c>
      <c r="DM15" s="2">
        <f t="shared" si="10"/>
        <v>895</v>
      </c>
      <c r="DN15" s="2">
        <f t="shared" si="36"/>
        <v>2</v>
      </c>
      <c r="DO15" s="34">
        <f t="shared" si="37"/>
        <v>7538</v>
      </c>
      <c r="DP15" s="34">
        <f t="shared" si="46"/>
        <v>401</v>
      </c>
      <c r="DQ15" s="34">
        <f t="shared" si="38"/>
        <v>920.71205210533503</v>
      </c>
      <c r="DR15" s="34">
        <f t="shared" si="39"/>
        <v>327</v>
      </c>
      <c r="DS15" s="2">
        <f t="shared" si="40"/>
        <v>73</v>
      </c>
      <c r="DT15" s="2">
        <f t="shared" si="41"/>
        <v>0</v>
      </c>
      <c r="DU15" s="10"/>
      <c r="DV15" s="10"/>
      <c r="DW15" s="6" t="str">
        <f t="shared" si="42"/>
        <v>20</v>
      </c>
      <c r="DX15" s="37" t="str">
        <f t="shared" si="42"/>
        <v>化学製品</v>
      </c>
      <c r="DY15" s="10">
        <f t="shared" si="43"/>
        <v>12145.428325451654</v>
      </c>
      <c r="DZ15" s="34">
        <f t="shared" si="43"/>
        <v>4315</v>
      </c>
      <c r="EA15" s="2">
        <f t="shared" si="43"/>
        <v>968</v>
      </c>
      <c r="EB15" s="2">
        <f t="shared" si="43"/>
        <v>2</v>
      </c>
    </row>
    <row r="16" spans="2:132">
      <c r="B16" s="6" t="s">
        <v>205</v>
      </c>
      <c r="C16" s="37" t="s">
        <v>18</v>
      </c>
      <c r="E16" s="135"/>
      <c r="G16" s="35">
        <f>移輸入係数M!AW15</f>
        <v>2.3124969731681877E-2</v>
      </c>
      <c r="I16" s="35">
        <f>取引表!BN15</f>
        <v>0.36746979660235402</v>
      </c>
      <c r="K16" s="35">
        <f>取引表!BP15</f>
        <v>5.7081066573071E-2</v>
      </c>
      <c r="M16" s="35">
        <f>雇用表!Q16</f>
        <v>1.73770615905E-4</v>
      </c>
      <c r="N16" s="131"/>
      <c r="O16" s="35">
        <f>取引表!BL15</f>
        <v>2.0641293778651412E-2</v>
      </c>
      <c r="P16" s="131"/>
      <c r="Q16" s="131"/>
      <c r="R16" s="6" t="str">
        <f t="shared" si="11"/>
        <v>21</v>
      </c>
      <c r="S16" s="148" t="str">
        <f t="shared" si="11"/>
        <v>石油・石炭製品</v>
      </c>
      <c r="T16" s="2">
        <v>0</v>
      </c>
      <c r="U16" s="143" t="s">
        <v>51</v>
      </c>
      <c r="V16" s="137"/>
      <c r="W16" s="146" t="s">
        <v>69</v>
      </c>
      <c r="X16" s="2">
        <f t="shared" si="12"/>
        <v>0</v>
      </c>
      <c r="Y16" s="83"/>
      <c r="Z16" s="135"/>
      <c r="AB16" s="2">
        <f t="shared" si="13"/>
        <v>0</v>
      </c>
      <c r="AD16" s="2">
        <v>1878.0787661560153</v>
      </c>
      <c r="AE16" s="10"/>
      <c r="AF16" s="10"/>
      <c r="AG16" s="6" t="str">
        <f t="shared" si="14"/>
        <v>21</v>
      </c>
      <c r="AH16" s="37" t="str">
        <f t="shared" si="14"/>
        <v>石油・石炭製品</v>
      </c>
      <c r="AI16" s="136">
        <f t="shared" si="0"/>
        <v>1878.0787661560153</v>
      </c>
      <c r="AJ16" s="39" t="s">
        <v>137</v>
      </c>
      <c r="AK16" s="137">
        <f t="shared" si="15"/>
        <v>0.36746979660235402</v>
      </c>
      <c r="AL16" s="39" t="s">
        <v>138</v>
      </c>
      <c r="AM16" s="2">
        <f t="shared" si="16"/>
        <v>690</v>
      </c>
      <c r="AN16" s="10"/>
      <c r="AO16" s="136">
        <f t="shared" si="1"/>
        <v>1878.0787661560153</v>
      </c>
      <c r="AP16" s="82" t="s">
        <v>137</v>
      </c>
      <c r="AQ16" s="137">
        <f t="shared" si="17"/>
        <v>5.7081066573071E-2</v>
      </c>
      <c r="AR16" s="82" t="s">
        <v>138</v>
      </c>
      <c r="AS16" s="2">
        <f t="shared" si="18"/>
        <v>107</v>
      </c>
      <c r="AT16" s="10"/>
      <c r="AV16" s="6" t="str">
        <f t="shared" si="19"/>
        <v>21</v>
      </c>
      <c r="AW16" s="37" t="str">
        <f t="shared" si="19"/>
        <v>石油・石炭製品</v>
      </c>
      <c r="AX16" s="32"/>
      <c r="AY16" s="136">
        <f t="shared" si="2"/>
        <v>1878.0787661560153</v>
      </c>
      <c r="AZ16" s="82" t="s">
        <v>137</v>
      </c>
      <c r="BA16" s="137">
        <f t="shared" si="3"/>
        <v>1.73770615905E-4</v>
      </c>
      <c r="BB16" s="82" t="s">
        <v>138</v>
      </c>
      <c r="BC16" s="2">
        <f t="shared" si="20"/>
        <v>0</v>
      </c>
      <c r="BD16" s="10"/>
      <c r="BJ16" s="6" t="str">
        <f t="shared" si="21"/>
        <v>21</v>
      </c>
      <c r="BK16" s="7" t="str">
        <f t="shared" si="21"/>
        <v>石油・石炭製品</v>
      </c>
      <c r="BM16" s="145"/>
      <c r="BO16" s="35">
        <f t="shared" si="44"/>
        <v>2.0641293778651412E-2</v>
      </c>
      <c r="BQ16" s="2">
        <f t="shared" si="22"/>
        <v>17717</v>
      </c>
      <c r="BR16" s="10"/>
      <c r="BS16" s="83"/>
      <c r="BT16" s="6" t="str">
        <f t="shared" si="23"/>
        <v>21</v>
      </c>
      <c r="BU16" s="7" t="str">
        <f t="shared" si="23"/>
        <v>石油・石炭製品</v>
      </c>
      <c r="BV16" s="2">
        <f t="shared" si="4"/>
        <v>17717</v>
      </c>
      <c r="BW16" s="39" t="s">
        <v>137</v>
      </c>
      <c r="BX16" s="137">
        <f t="shared" si="24"/>
        <v>2.3124969731681877E-2</v>
      </c>
      <c r="BY16" s="82" t="s">
        <v>138</v>
      </c>
      <c r="BZ16" s="2">
        <f t="shared" si="5"/>
        <v>410</v>
      </c>
      <c r="CB16" s="135"/>
      <c r="CD16" s="2">
        <f t="shared" si="45"/>
        <v>410</v>
      </c>
      <c r="CF16" s="2">
        <v>584.0716636231208</v>
      </c>
      <c r="CG16" s="10"/>
      <c r="CI16" s="6" t="str">
        <f t="shared" si="25"/>
        <v>21</v>
      </c>
      <c r="CJ16" s="7" t="str">
        <f t="shared" si="25"/>
        <v>石油・石炭製品</v>
      </c>
      <c r="CK16" s="32"/>
      <c r="CL16" s="136">
        <f t="shared" si="6"/>
        <v>584.0716636231208</v>
      </c>
      <c r="CM16" s="82" t="s">
        <v>137</v>
      </c>
      <c r="CN16" s="137">
        <f t="shared" si="26"/>
        <v>0.36746979660235402</v>
      </c>
      <c r="CO16" s="82" t="s">
        <v>138</v>
      </c>
      <c r="CP16" s="2">
        <f t="shared" si="27"/>
        <v>215</v>
      </c>
      <c r="CR16" s="136">
        <f t="shared" si="7"/>
        <v>584.0716636231208</v>
      </c>
      <c r="CS16" s="82" t="s">
        <v>137</v>
      </c>
      <c r="CT16" s="137">
        <f t="shared" si="8"/>
        <v>5.7081066573071E-2</v>
      </c>
      <c r="CU16" s="82" t="s">
        <v>138</v>
      </c>
      <c r="CV16" s="2">
        <f t="shared" si="28"/>
        <v>33</v>
      </c>
      <c r="CW16" s="10"/>
      <c r="CY16" s="555" t="str">
        <f t="shared" si="29"/>
        <v>21</v>
      </c>
      <c r="CZ16" s="37" t="str">
        <f t="shared" si="30"/>
        <v>石油・石炭製品</v>
      </c>
      <c r="DA16" s="32"/>
      <c r="DB16" s="136">
        <f t="shared" si="31"/>
        <v>584.0716636231208</v>
      </c>
      <c r="DC16" s="82" t="s">
        <v>137</v>
      </c>
      <c r="DD16" s="137">
        <f t="shared" si="9"/>
        <v>1.73770615905E-4</v>
      </c>
      <c r="DE16" s="82" t="s">
        <v>138</v>
      </c>
      <c r="DF16" s="2">
        <f t="shared" si="32"/>
        <v>0</v>
      </c>
      <c r="DG16" s="10"/>
      <c r="DI16" s="6" t="str">
        <f t="shared" si="33"/>
        <v>21</v>
      </c>
      <c r="DJ16" s="37" t="str">
        <f t="shared" si="33"/>
        <v>石油・石炭製品</v>
      </c>
      <c r="DK16" s="34">
        <f t="shared" si="34"/>
        <v>1878.0787661560153</v>
      </c>
      <c r="DL16" s="34">
        <f t="shared" si="35"/>
        <v>690</v>
      </c>
      <c r="DM16" s="2">
        <f t="shared" si="10"/>
        <v>107</v>
      </c>
      <c r="DN16" s="2">
        <f t="shared" si="36"/>
        <v>0</v>
      </c>
      <c r="DO16" s="34">
        <f t="shared" si="37"/>
        <v>17717</v>
      </c>
      <c r="DP16" s="34">
        <f t="shared" si="46"/>
        <v>410</v>
      </c>
      <c r="DQ16" s="34">
        <f t="shared" si="38"/>
        <v>584.0716636231208</v>
      </c>
      <c r="DR16" s="34">
        <f t="shared" si="39"/>
        <v>215</v>
      </c>
      <c r="DS16" s="2">
        <f t="shared" si="40"/>
        <v>33</v>
      </c>
      <c r="DT16" s="2">
        <f t="shared" si="41"/>
        <v>0</v>
      </c>
      <c r="DU16" s="10"/>
      <c r="DV16" s="10"/>
      <c r="DW16" s="6" t="str">
        <f t="shared" si="42"/>
        <v>21</v>
      </c>
      <c r="DX16" s="37" t="str">
        <f t="shared" si="42"/>
        <v>石油・石炭製品</v>
      </c>
      <c r="DY16" s="10">
        <f t="shared" si="43"/>
        <v>2462.1504297791362</v>
      </c>
      <c r="DZ16" s="34">
        <f t="shared" si="43"/>
        <v>905</v>
      </c>
      <c r="EA16" s="2">
        <f t="shared" si="43"/>
        <v>140</v>
      </c>
      <c r="EB16" s="2">
        <f t="shared" si="43"/>
        <v>0</v>
      </c>
    </row>
    <row r="17" spans="2:132">
      <c r="B17" s="6" t="s">
        <v>206</v>
      </c>
      <c r="C17" s="37" t="s">
        <v>418</v>
      </c>
      <c r="E17" s="135"/>
      <c r="G17" s="35">
        <f>移輸入係数M!AW16</f>
        <v>0.12405443868109456</v>
      </c>
      <c r="I17" s="35">
        <f>取引表!BN16</f>
        <v>0.36059780104591399</v>
      </c>
      <c r="K17" s="35">
        <f>取引表!BP16</f>
        <v>0.18297524016863601</v>
      </c>
      <c r="M17" s="35">
        <f>雇用表!Q17</f>
        <v>6.3857787914399998E-4</v>
      </c>
      <c r="N17" s="131"/>
      <c r="O17" s="35">
        <f>取引表!BL16</f>
        <v>3.0801986994696967E-3</v>
      </c>
      <c r="P17" s="131"/>
      <c r="Q17" s="131"/>
      <c r="R17" s="6" t="str">
        <f t="shared" si="11"/>
        <v>22</v>
      </c>
      <c r="S17" s="148" t="str">
        <f t="shared" si="11"/>
        <v>プラスチック・ゴム製品</v>
      </c>
      <c r="T17" s="2">
        <v>0</v>
      </c>
      <c r="U17" s="143" t="s">
        <v>51</v>
      </c>
      <c r="V17" s="137"/>
      <c r="W17" s="144" t="s">
        <v>69</v>
      </c>
      <c r="X17" s="2">
        <f t="shared" si="12"/>
        <v>0</v>
      </c>
      <c r="Y17" s="83"/>
      <c r="Z17" s="135"/>
      <c r="AB17" s="2">
        <f t="shared" si="13"/>
        <v>0</v>
      </c>
      <c r="AD17" s="2">
        <v>8109.0174085654271</v>
      </c>
      <c r="AE17" s="10"/>
      <c r="AF17" s="10"/>
      <c r="AG17" s="6" t="str">
        <f t="shared" si="14"/>
        <v>22</v>
      </c>
      <c r="AH17" s="37" t="str">
        <f t="shared" si="14"/>
        <v>プラスチック・ゴム製品</v>
      </c>
      <c r="AI17" s="136">
        <f t="shared" si="0"/>
        <v>8109.0174085654271</v>
      </c>
      <c r="AJ17" s="39" t="s">
        <v>137</v>
      </c>
      <c r="AK17" s="137">
        <f t="shared" si="15"/>
        <v>0.36059780104591399</v>
      </c>
      <c r="AL17" s="39" t="s">
        <v>138</v>
      </c>
      <c r="AM17" s="2">
        <f t="shared" si="16"/>
        <v>2924</v>
      </c>
      <c r="AN17" s="10"/>
      <c r="AO17" s="136">
        <f t="shared" si="1"/>
        <v>8109.0174085654271</v>
      </c>
      <c r="AP17" s="82" t="s">
        <v>137</v>
      </c>
      <c r="AQ17" s="137">
        <f t="shared" si="17"/>
        <v>0.18297524016863601</v>
      </c>
      <c r="AR17" s="82" t="s">
        <v>138</v>
      </c>
      <c r="AS17" s="2">
        <f t="shared" si="18"/>
        <v>1484</v>
      </c>
      <c r="AT17" s="10"/>
      <c r="AV17" s="6" t="str">
        <f t="shared" si="19"/>
        <v>22</v>
      </c>
      <c r="AW17" s="37" t="str">
        <f t="shared" si="19"/>
        <v>プラスチック・ゴム製品</v>
      </c>
      <c r="AX17" s="32"/>
      <c r="AY17" s="136">
        <f t="shared" si="2"/>
        <v>8109.0174085654271</v>
      </c>
      <c r="AZ17" s="82" t="s">
        <v>137</v>
      </c>
      <c r="BA17" s="137">
        <f t="shared" si="3"/>
        <v>6.3857787914399998E-4</v>
      </c>
      <c r="BB17" s="82" t="s">
        <v>138</v>
      </c>
      <c r="BC17" s="2">
        <f t="shared" si="20"/>
        <v>5</v>
      </c>
      <c r="BD17" s="10"/>
      <c r="BJ17" s="6" t="str">
        <f t="shared" si="21"/>
        <v>22</v>
      </c>
      <c r="BK17" s="7" t="str">
        <f t="shared" si="21"/>
        <v>プラスチック・ゴム製品</v>
      </c>
      <c r="BM17" s="145"/>
      <c r="BO17" s="35">
        <f t="shared" si="44"/>
        <v>3.0801986994696967E-3</v>
      </c>
      <c r="BQ17" s="2">
        <f t="shared" si="22"/>
        <v>2644</v>
      </c>
      <c r="BR17" s="10"/>
      <c r="BS17" s="83"/>
      <c r="BT17" s="6" t="str">
        <f t="shared" si="23"/>
        <v>22</v>
      </c>
      <c r="BU17" s="7" t="str">
        <f t="shared" si="23"/>
        <v>プラスチック・ゴム製品</v>
      </c>
      <c r="BV17" s="2">
        <f t="shared" si="4"/>
        <v>2644</v>
      </c>
      <c r="BW17" s="39" t="s">
        <v>137</v>
      </c>
      <c r="BX17" s="137">
        <f t="shared" si="24"/>
        <v>0.12405443868109456</v>
      </c>
      <c r="BY17" s="82" t="s">
        <v>138</v>
      </c>
      <c r="BZ17" s="2">
        <f t="shared" ref="BZ17:BZ46" si="47">ROUND(BV17*BX17,0)</f>
        <v>328</v>
      </c>
      <c r="CB17" s="135"/>
      <c r="CD17" s="2">
        <f t="shared" si="45"/>
        <v>328</v>
      </c>
      <c r="CF17" s="2">
        <v>775.94832764702028</v>
      </c>
      <c r="CG17" s="10"/>
      <c r="CI17" s="6" t="str">
        <f t="shared" si="25"/>
        <v>22</v>
      </c>
      <c r="CJ17" s="7" t="str">
        <f t="shared" si="25"/>
        <v>プラスチック・ゴム製品</v>
      </c>
      <c r="CK17" s="32"/>
      <c r="CL17" s="136">
        <f>CF17</f>
        <v>775.94832764702028</v>
      </c>
      <c r="CM17" s="82" t="s">
        <v>137</v>
      </c>
      <c r="CN17" s="137">
        <f t="shared" si="26"/>
        <v>0.36059780104591399</v>
      </c>
      <c r="CO17" s="82" t="s">
        <v>138</v>
      </c>
      <c r="CP17" s="2">
        <f t="shared" si="27"/>
        <v>280</v>
      </c>
      <c r="CR17" s="136">
        <f t="shared" si="7"/>
        <v>775.94832764702028</v>
      </c>
      <c r="CS17" s="82" t="s">
        <v>137</v>
      </c>
      <c r="CT17" s="137">
        <f t="shared" si="8"/>
        <v>0.18297524016863601</v>
      </c>
      <c r="CU17" s="82" t="s">
        <v>138</v>
      </c>
      <c r="CV17" s="2">
        <f t="shared" si="28"/>
        <v>142</v>
      </c>
      <c r="CW17" s="10"/>
      <c r="CY17" s="555" t="str">
        <f t="shared" si="29"/>
        <v>22</v>
      </c>
      <c r="CZ17" s="37" t="str">
        <f t="shared" si="30"/>
        <v>プラスチック・ゴム製品</v>
      </c>
      <c r="DA17" s="32"/>
      <c r="DB17" s="136">
        <f t="shared" si="31"/>
        <v>775.94832764702028</v>
      </c>
      <c r="DC17" s="82" t="s">
        <v>137</v>
      </c>
      <c r="DD17" s="137">
        <f t="shared" si="9"/>
        <v>6.3857787914399998E-4</v>
      </c>
      <c r="DE17" s="82" t="s">
        <v>138</v>
      </c>
      <c r="DF17" s="2">
        <f t="shared" si="32"/>
        <v>0</v>
      </c>
      <c r="DG17" s="10"/>
      <c r="DI17" s="6" t="str">
        <f t="shared" si="33"/>
        <v>22</v>
      </c>
      <c r="DJ17" s="37" t="str">
        <f t="shared" si="33"/>
        <v>プラスチック・ゴム製品</v>
      </c>
      <c r="DK17" s="34">
        <f t="shared" si="34"/>
        <v>8109.0174085654271</v>
      </c>
      <c r="DL17" s="34">
        <f t="shared" si="35"/>
        <v>2924</v>
      </c>
      <c r="DM17" s="2">
        <f t="shared" si="10"/>
        <v>1484</v>
      </c>
      <c r="DN17" s="2">
        <f t="shared" si="36"/>
        <v>5</v>
      </c>
      <c r="DO17" s="34">
        <f t="shared" si="37"/>
        <v>2644</v>
      </c>
      <c r="DP17" s="34">
        <f t="shared" si="46"/>
        <v>328</v>
      </c>
      <c r="DQ17" s="34">
        <f t="shared" si="38"/>
        <v>775.94832764702028</v>
      </c>
      <c r="DR17" s="34">
        <f t="shared" si="39"/>
        <v>280</v>
      </c>
      <c r="DS17" s="2">
        <f t="shared" si="40"/>
        <v>142</v>
      </c>
      <c r="DT17" s="2">
        <f t="shared" si="41"/>
        <v>0</v>
      </c>
      <c r="DU17" s="10"/>
      <c r="DV17" s="10"/>
      <c r="DW17" s="6" t="str">
        <f t="shared" si="42"/>
        <v>22</v>
      </c>
      <c r="DX17" s="37" t="str">
        <f t="shared" si="42"/>
        <v>プラスチック・ゴム製品</v>
      </c>
      <c r="DY17" s="10">
        <f t="shared" si="43"/>
        <v>8884.9657362124472</v>
      </c>
      <c r="DZ17" s="34">
        <f t="shared" si="43"/>
        <v>3204</v>
      </c>
      <c r="EA17" s="2">
        <f t="shared" si="43"/>
        <v>1626</v>
      </c>
      <c r="EB17" s="2">
        <f t="shared" si="43"/>
        <v>5</v>
      </c>
    </row>
    <row r="18" spans="2:132">
      <c r="B18" s="6" t="s">
        <v>207</v>
      </c>
      <c r="C18" s="37" t="s">
        <v>19</v>
      </c>
      <c r="E18" s="135"/>
      <c r="G18" s="35">
        <f>移輸入係数M!AW17</f>
        <v>0.41948091155409217</v>
      </c>
      <c r="I18" s="35">
        <f>取引表!BN17</f>
        <v>0.477153166645644</v>
      </c>
      <c r="K18" s="35">
        <f>取引表!BP17</f>
        <v>0.21250796919510101</v>
      </c>
      <c r="M18" s="35">
        <f>雇用表!Q18</f>
        <v>4.8057742347699998E-4</v>
      </c>
      <c r="N18" s="131"/>
      <c r="O18" s="35">
        <f>取引表!BL17</f>
        <v>4.5041705498249809E-4</v>
      </c>
      <c r="P18" s="131"/>
      <c r="Q18" s="131"/>
      <c r="R18" s="6" t="str">
        <f t="shared" si="11"/>
        <v>25</v>
      </c>
      <c r="S18" s="148" t="str">
        <f t="shared" si="11"/>
        <v>窯業・土石製品</v>
      </c>
      <c r="T18" s="2">
        <v>0</v>
      </c>
      <c r="U18" s="143" t="s">
        <v>51</v>
      </c>
      <c r="V18" s="137"/>
      <c r="W18" s="144" t="s">
        <v>69</v>
      </c>
      <c r="X18" s="2">
        <f t="shared" si="12"/>
        <v>0</v>
      </c>
      <c r="Y18" s="83"/>
      <c r="Z18" s="135"/>
      <c r="AB18" s="2">
        <f t="shared" si="13"/>
        <v>0</v>
      </c>
      <c r="AD18" s="2">
        <v>8137.3112038819754</v>
      </c>
      <c r="AE18" s="10"/>
      <c r="AF18" s="10"/>
      <c r="AG18" s="6" t="str">
        <f t="shared" si="14"/>
        <v>25</v>
      </c>
      <c r="AH18" s="37" t="str">
        <f t="shared" si="14"/>
        <v>窯業・土石製品</v>
      </c>
      <c r="AI18" s="136">
        <f t="shared" si="0"/>
        <v>8137.3112038819754</v>
      </c>
      <c r="AJ18" s="39" t="s">
        <v>137</v>
      </c>
      <c r="AK18" s="137">
        <f t="shared" si="15"/>
        <v>0.477153166645644</v>
      </c>
      <c r="AL18" s="39" t="s">
        <v>138</v>
      </c>
      <c r="AM18" s="2">
        <f t="shared" si="16"/>
        <v>3883</v>
      </c>
      <c r="AN18" s="10"/>
      <c r="AO18" s="136">
        <f t="shared" si="1"/>
        <v>8137.3112038819754</v>
      </c>
      <c r="AP18" s="82" t="s">
        <v>137</v>
      </c>
      <c r="AQ18" s="137">
        <f t="shared" si="17"/>
        <v>0.21250796919510101</v>
      </c>
      <c r="AR18" s="82" t="s">
        <v>138</v>
      </c>
      <c r="AS18" s="2">
        <f t="shared" si="18"/>
        <v>1729</v>
      </c>
      <c r="AT18" s="10"/>
      <c r="AV18" s="6" t="str">
        <f t="shared" si="19"/>
        <v>25</v>
      </c>
      <c r="AW18" s="37" t="str">
        <f t="shared" si="19"/>
        <v>窯業・土石製品</v>
      </c>
      <c r="AX18" s="32"/>
      <c r="AY18" s="136">
        <f t="shared" si="2"/>
        <v>8137.3112038819754</v>
      </c>
      <c r="AZ18" s="82" t="s">
        <v>137</v>
      </c>
      <c r="BA18" s="137">
        <f t="shared" si="3"/>
        <v>4.8057742347699998E-4</v>
      </c>
      <c r="BB18" s="82" t="s">
        <v>138</v>
      </c>
      <c r="BC18" s="2">
        <f t="shared" si="20"/>
        <v>4</v>
      </c>
      <c r="BD18" s="10"/>
      <c r="BJ18" s="6" t="str">
        <f t="shared" si="21"/>
        <v>25</v>
      </c>
      <c r="BK18" s="7" t="str">
        <f t="shared" si="21"/>
        <v>窯業・土石製品</v>
      </c>
      <c r="BM18" s="145"/>
      <c r="BO18" s="35">
        <f t="shared" si="44"/>
        <v>4.5041705498249809E-4</v>
      </c>
      <c r="BQ18" s="2">
        <f t="shared" si="22"/>
        <v>387</v>
      </c>
      <c r="BR18" s="10"/>
      <c r="BS18" s="83"/>
      <c r="BT18" s="6" t="str">
        <f t="shared" si="23"/>
        <v>25</v>
      </c>
      <c r="BU18" s="7" t="str">
        <f t="shared" si="23"/>
        <v>窯業・土石製品</v>
      </c>
      <c r="BV18" s="2">
        <f t="shared" si="4"/>
        <v>387</v>
      </c>
      <c r="BW18" s="39" t="s">
        <v>137</v>
      </c>
      <c r="BX18" s="137">
        <f t="shared" si="24"/>
        <v>0.41948091155409217</v>
      </c>
      <c r="BY18" s="82" t="s">
        <v>138</v>
      </c>
      <c r="BZ18" s="2">
        <f t="shared" si="47"/>
        <v>162</v>
      </c>
      <c r="CB18" s="135"/>
      <c r="CD18" s="2">
        <f t="shared" si="45"/>
        <v>162</v>
      </c>
      <c r="CF18" s="2">
        <v>516.41472092611991</v>
      </c>
      <c r="CG18" s="10"/>
      <c r="CI18" s="6" t="str">
        <f t="shared" si="25"/>
        <v>25</v>
      </c>
      <c r="CJ18" s="7" t="str">
        <f t="shared" si="25"/>
        <v>窯業・土石製品</v>
      </c>
      <c r="CK18" s="32"/>
      <c r="CL18" s="136">
        <f t="shared" si="6"/>
        <v>516.41472092611991</v>
      </c>
      <c r="CM18" s="82" t="s">
        <v>137</v>
      </c>
      <c r="CN18" s="137">
        <f t="shared" si="26"/>
        <v>0.477153166645644</v>
      </c>
      <c r="CO18" s="82" t="s">
        <v>138</v>
      </c>
      <c r="CP18" s="2">
        <f t="shared" si="27"/>
        <v>246</v>
      </c>
      <c r="CR18" s="136">
        <f t="shared" si="7"/>
        <v>516.41472092611991</v>
      </c>
      <c r="CS18" s="82" t="s">
        <v>137</v>
      </c>
      <c r="CT18" s="137">
        <f t="shared" si="8"/>
        <v>0.21250796919510101</v>
      </c>
      <c r="CU18" s="82" t="s">
        <v>138</v>
      </c>
      <c r="CV18" s="2">
        <f t="shared" si="28"/>
        <v>110</v>
      </c>
      <c r="CW18" s="10"/>
      <c r="CY18" s="555" t="str">
        <f t="shared" si="29"/>
        <v>25</v>
      </c>
      <c r="CZ18" s="37" t="str">
        <f t="shared" si="30"/>
        <v>窯業・土石製品</v>
      </c>
      <c r="DA18" s="32"/>
      <c r="DB18" s="136">
        <f t="shared" si="31"/>
        <v>516.41472092611991</v>
      </c>
      <c r="DC18" s="82" t="s">
        <v>137</v>
      </c>
      <c r="DD18" s="137">
        <f t="shared" si="9"/>
        <v>4.8057742347699998E-4</v>
      </c>
      <c r="DE18" s="82" t="s">
        <v>138</v>
      </c>
      <c r="DF18" s="2">
        <f t="shared" si="32"/>
        <v>0</v>
      </c>
      <c r="DG18" s="10"/>
      <c r="DI18" s="6" t="str">
        <f t="shared" si="33"/>
        <v>25</v>
      </c>
      <c r="DJ18" s="37" t="str">
        <f t="shared" si="33"/>
        <v>窯業・土石製品</v>
      </c>
      <c r="DK18" s="34">
        <f t="shared" si="34"/>
        <v>8137.3112038819754</v>
      </c>
      <c r="DL18" s="34">
        <f t="shared" si="35"/>
        <v>3883</v>
      </c>
      <c r="DM18" s="2">
        <f t="shared" si="10"/>
        <v>1729</v>
      </c>
      <c r="DN18" s="2">
        <f t="shared" si="36"/>
        <v>4</v>
      </c>
      <c r="DO18" s="34">
        <f t="shared" si="37"/>
        <v>387</v>
      </c>
      <c r="DP18" s="34">
        <f t="shared" si="46"/>
        <v>162</v>
      </c>
      <c r="DQ18" s="34">
        <f t="shared" si="38"/>
        <v>516.41472092611991</v>
      </c>
      <c r="DR18" s="34">
        <f t="shared" si="39"/>
        <v>246</v>
      </c>
      <c r="DS18" s="2">
        <f t="shared" si="40"/>
        <v>110</v>
      </c>
      <c r="DT18" s="2">
        <f t="shared" si="41"/>
        <v>0</v>
      </c>
      <c r="DU18" s="10"/>
      <c r="DV18" s="10"/>
      <c r="DW18" s="6" t="str">
        <f t="shared" si="42"/>
        <v>25</v>
      </c>
      <c r="DX18" s="37" t="str">
        <f t="shared" si="42"/>
        <v>窯業・土石製品</v>
      </c>
      <c r="DY18" s="10">
        <f t="shared" si="43"/>
        <v>8653.7259248080954</v>
      </c>
      <c r="DZ18" s="34">
        <f t="shared" si="43"/>
        <v>4129</v>
      </c>
      <c r="EA18" s="2">
        <f t="shared" si="43"/>
        <v>1839</v>
      </c>
      <c r="EB18" s="2">
        <f t="shared" si="43"/>
        <v>4</v>
      </c>
    </row>
    <row r="19" spans="2:132">
      <c r="B19" s="6" t="s">
        <v>208</v>
      </c>
      <c r="C19" s="37" t="s">
        <v>20</v>
      </c>
      <c r="E19" s="135"/>
      <c r="G19" s="35">
        <f>移輸入係数M!AW18</f>
        <v>2.749912308767144E-2</v>
      </c>
      <c r="I19" s="35">
        <f>取引表!BN18</f>
        <v>0.26802690944247498</v>
      </c>
      <c r="K19" s="35">
        <f>取引表!BP18</f>
        <v>5.9421661832635003E-2</v>
      </c>
      <c r="M19" s="35">
        <f>雇用表!Q19</f>
        <v>3.32339671286E-4</v>
      </c>
      <c r="N19" s="131"/>
      <c r="O19" s="35">
        <f>取引表!BL18</f>
        <v>0</v>
      </c>
      <c r="P19" s="131"/>
      <c r="Q19" s="131"/>
      <c r="R19" s="6" t="str">
        <f t="shared" si="11"/>
        <v>26</v>
      </c>
      <c r="S19" s="148" t="str">
        <f t="shared" si="11"/>
        <v>鉄鋼</v>
      </c>
      <c r="T19" s="2">
        <v>0</v>
      </c>
      <c r="U19" s="143" t="s">
        <v>51</v>
      </c>
      <c r="V19" s="137"/>
      <c r="W19" s="144" t="s">
        <v>69</v>
      </c>
      <c r="X19" s="2">
        <f t="shared" si="12"/>
        <v>0</v>
      </c>
      <c r="Y19" s="83"/>
      <c r="Z19" s="135"/>
      <c r="AB19" s="2">
        <f t="shared" si="13"/>
        <v>0</v>
      </c>
      <c r="AD19" s="2">
        <v>67.991083023024729</v>
      </c>
      <c r="AE19" s="10"/>
      <c r="AF19" s="10"/>
      <c r="AG19" s="6" t="str">
        <f t="shared" si="14"/>
        <v>26</v>
      </c>
      <c r="AH19" s="37" t="str">
        <f t="shared" si="14"/>
        <v>鉄鋼</v>
      </c>
      <c r="AI19" s="136">
        <f t="shared" si="0"/>
        <v>67.991083023024729</v>
      </c>
      <c r="AJ19" s="39" t="s">
        <v>137</v>
      </c>
      <c r="AK19" s="137">
        <f t="shared" si="15"/>
        <v>0.26802690944247498</v>
      </c>
      <c r="AL19" s="39" t="s">
        <v>138</v>
      </c>
      <c r="AM19" s="2">
        <f t="shared" si="16"/>
        <v>18</v>
      </c>
      <c r="AN19" s="10"/>
      <c r="AO19" s="136">
        <f t="shared" si="1"/>
        <v>67.991083023024729</v>
      </c>
      <c r="AP19" s="82" t="s">
        <v>137</v>
      </c>
      <c r="AQ19" s="137">
        <f t="shared" si="17"/>
        <v>5.9421661832635003E-2</v>
      </c>
      <c r="AR19" s="82" t="s">
        <v>138</v>
      </c>
      <c r="AS19" s="2">
        <f t="shared" si="18"/>
        <v>4</v>
      </c>
      <c r="AT19" s="10"/>
      <c r="AV19" s="6" t="str">
        <f t="shared" si="19"/>
        <v>26</v>
      </c>
      <c r="AW19" s="37" t="str">
        <f t="shared" si="19"/>
        <v>鉄鋼</v>
      </c>
      <c r="AX19" s="32"/>
      <c r="AY19" s="136">
        <f t="shared" si="2"/>
        <v>67.991083023024729</v>
      </c>
      <c r="AZ19" s="82" t="s">
        <v>137</v>
      </c>
      <c r="BA19" s="137">
        <f t="shared" si="3"/>
        <v>3.32339671286E-4</v>
      </c>
      <c r="BB19" s="82" t="s">
        <v>138</v>
      </c>
      <c r="BC19" s="2">
        <f t="shared" si="20"/>
        <v>0</v>
      </c>
      <c r="BD19" s="10"/>
      <c r="BJ19" s="6" t="str">
        <f t="shared" si="21"/>
        <v>26</v>
      </c>
      <c r="BK19" s="7" t="str">
        <f t="shared" si="21"/>
        <v>鉄鋼</v>
      </c>
      <c r="BM19" s="145"/>
      <c r="BO19" s="35">
        <f t="shared" si="44"/>
        <v>0</v>
      </c>
      <c r="BQ19" s="2">
        <f t="shared" si="22"/>
        <v>0</v>
      </c>
      <c r="BR19" s="10"/>
      <c r="BS19" s="83"/>
      <c r="BT19" s="6" t="str">
        <f t="shared" si="23"/>
        <v>26</v>
      </c>
      <c r="BU19" s="7" t="str">
        <f t="shared" si="23"/>
        <v>鉄鋼</v>
      </c>
      <c r="BV19" s="2">
        <f t="shared" si="4"/>
        <v>0</v>
      </c>
      <c r="BW19" s="39" t="s">
        <v>137</v>
      </c>
      <c r="BX19" s="137">
        <f t="shared" si="24"/>
        <v>2.749912308767144E-2</v>
      </c>
      <c r="BY19" s="82" t="s">
        <v>138</v>
      </c>
      <c r="BZ19" s="2">
        <f t="shared" si="47"/>
        <v>0</v>
      </c>
      <c r="CB19" s="135"/>
      <c r="CD19" s="2">
        <f t="shared" si="45"/>
        <v>0</v>
      </c>
      <c r="CF19" s="2">
        <v>12.713933919600796</v>
      </c>
      <c r="CG19" s="10"/>
      <c r="CI19" s="6" t="str">
        <f t="shared" si="25"/>
        <v>26</v>
      </c>
      <c r="CJ19" s="7" t="str">
        <f t="shared" si="25"/>
        <v>鉄鋼</v>
      </c>
      <c r="CK19" s="32"/>
      <c r="CL19" s="136">
        <f t="shared" si="6"/>
        <v>12.713933919600796</v>
      </c>
      <c r="CM19" s="82" t="s">
        <v>137</v>
      </c>
      <c r="CN19" s="137">
        <f t="shared" si="26"/>
        <v>0.26802690944247498</v>
      </c>
      <c r="CO19" s="82" t="s">
        <v>138</v>
      </c>
      <c r="CP19" s="2">
        <f t="shared" si="27"/>
        <v>3</v>
      </c>
      <c r="CR19" s="136">
        <f t="shared" si="7"/>
        <v>12.713933919600796</v>
      </c>
      <c r="CS19" s="82" t="s">
        <v>137</v>
      </c>
      <c r="CT19" s="137">
        <f t="shared" si="8"/>
        <v>5.9421661832635003E-2</v>
      </c>
      <c r="CU19" s="82" t="s">
        <v>138</v>
      </c>
      <c r="CV19" s="2">
        <f t="shared" si="28"/>
        <v>1</v>
      </c>
      <c r="CW19" s="10"/>
      <c r="CY19" s="555" t="str">
        <f t="shared" si="29"/>
        <v>26</v>
      </c>
      <c r="CZ19" s="37" t="str">
        <f t="shared" si="30"/>
        <v>鉄鋼</v>
      </c>
      <c r="DA19" s="32"/>
      <c r="DB19" s="136">
        <f t="shared" si="31"/>
        <v>12.713933919600796</v>
      </c>
      <c r="DC19" s="82" t="s">
        <v>137</v>
      </c>
      <c r="DD19" s="137">
        <f t="shared" si="9"/>
        <v>3.32339671286E-4</v>
      </c>
      <c r="DE19" s="82" t="s">
        <v>138</v>
      </c>
      <c r="DF19" s="2">
        <f t="shared" si="32"/>
        <v>0</v>
      </c>
      <c r="DG19" s="10"/>
      <c r="DI19" s="6" t="str">
        <f t="shared" si="33"/>
        <v>26</v>
      </c>
      <c r="DJ19" s="37" t="str">
        <f t="shared" si="33"/>
        <v>鉄鋼</v>
      </c>
      <c r="DK19" s="34">
        <f t="shared" si="34"/>
        <v>67.991083023024729</v>
      </c>
      <c r="DL19" s="34">
        <f t="shared" si="35"/>
        <v>18</v>
      </c>
      <c r="DM19" s="2">
        <f t="shared" si="10"/>
        <v>4</v>
      </c>
      <c r="DN19" s="2">
        <f t="shared" si="36"/>
        <v>0</v>
      </c>
      <c r="DO19" s="34">
        <f t="shared" si="37"/>
        <v>0</v>
      </c>
      <c r="DP19" s="34">
        <f t="shared" si="46"/>
        <v>0</v>
      </c>
      <c r="DQ19" s="34">
        <f t="shared" si="38"/>
        <v>12.713933919600796</v>
      </c>
      <c r="DR19" s="34">
        <f t="shared" si="39"/>
        <v>3</v>
      </c>
      <c r="DS19" s="2">
        <f t="shared" si="40"/>
        <v>1</v>
      </c>
      <c r="DT19" s="2">
        <f t="shared" si="41"/>
        <v>0</v>
      </c>
      <c r="DU19" s="10"/>
      <c r="DV19" s="10"/>
      <c r="DW19" s="6" t="str">
        <f t="shared" si="42"/>
        <v>26</v>
      </c>
      <c r="DX19" s="37" t="str">
        <f t="shared" si="42"/>
        <v>鉄鋼</v>
      </c>
      <c r="DY19" s="10">
        <f t="shared" si="43"/>
        <v>80.70501694262552</v>
      </c>
      <c r="DZ19" s="34">
        <f t="shared" si="43"/>
        <v>21</v>
      </c>
      <c r="EA19" s="2">
        <f t="shared" si="43"/>
        <v>5</v>
      </c>
      <c r="EB19" s="2">
        <f t="shared" si="43"/>
        <v>0</v>
      </c>
    </row>
    <row r="20" spans="2:132">
      <c r="B20" s="6" t="s">
        <v>209</v>
      </c>
      <c r="C20" s="37" t="s">
        <v>21</v>
      </c>
      <c r="E20" s="135"/>
      <c r="G20" s="35">
        <f>移輸入係数M!AW19</f>
        <v>2.2549494630007105E-2</v>
      </c>
      <c r="I20" s="35">
        <f>取引表!BN19</f>
        <v>0.36062442179076099</v>
      </c>
      <c r="K20" s="35">
        <f>取引表!BP19</f>
        <v>3.1465745593981999E-2</v>
      </c>
      <c r="M20" s="35">
        <f>雇用表!Q20</f>
        <v>5.5349944208000003E-5</v>
      </c>
      <c r="N20" s="131"/>
      <c r="O20" s="35">
        <f>取引表!BL19</f>
        <v>6.2152815126470843E-4</v>
      </c>
      <c r="P20" s="131"/>
      <c r="Q20" s="131"/>
      <c r="R20" s="6" t="str">
        <f t="shared" si="11"/>
        <v>27</v>
      </c>
      <c r="S20" s="148" t="str">
        <f t="shared" si="11"/>
        <v>非鉄金属</v>
      </c>
      <c r="T20" s="2">
        <v>0</v>
      </c>
      <c r="U20" s="143" t="s">
        <v>51</v>
      </c>
      <c r="V20" s="137"/>
      <c r="W20" s="144" t="s">
        <v>69</v>
      </c>
      <c r="X20" s="2">
        <f t="shared" si="12"/>
        <v>0</v>
      </c>
      <c r="Y20" s="83"/>
      <c r="Z20" s="135"/>
      <c r="AB20" s="2">
        <f t="shared" si="13"/>
        <v>0</v>
      </c>
      <c r="AD20" s="2">
        <v>86.900158728551133</v>
      </c>
      <c r="AE20" s="10"/>
      <c r="AF20" s="10"/>
      <c r="AG20" s="6" t="str">
        <f t="shared" si="14"/>
        <v>27</v>
      </c>
      <c r="AH20" s="37" t="str">
        <f t="shared" si="14"/>
        <v>非鉄金属</v>
      </c>
      <c r="AI20" s="136">
        <f t="shared" si="0"/>
        <v>86.900158728551133</v>
      </c>
      <c r="AJ20" s="39" t="s">
        <v>137</v>
      </c>
      <c r="AK20" s="137">
        <f t="shared" si="15"/>
        <v>0.36062442179076099</v>
      </c>
      <c r="AL20" s="39" t="s">
        <v>138</v>
      </c>
      <c r="AM20" s="2">
        <f t="shared" si="16"/>
        <v>31</v>
      </c>
      <c r="AN20" s="10"/>
      <c r="AO20" s="136">
        <f t="shared" si="1"/>
        <v>86.900158728551133</v>
      </c>
      <c r="AP20" s="82" t="s">
        <v>137</v>
      </c>
      <c r="AQ20" s="137">
        <f t="shared" si="17"/>
        <v>3.1465745593981999E-2</v>
      </c>
      <c r="AR20" s="82" t="s">
        <v>138</v>
      </c>
      <c r="AS20" s="2">
        <f t="shared" si="18"/>
        <v>3</v>
      </c>
      <c r="AT20" s="10"/>
      <c r="AV20" s="6" t="str">
        <f t="shared" si="19"/>
        <v>27</v>
      </c>
      <c r="AW20" s="37" t="str">
        <f t="shared" si="19"/>
        <v>非鉄金属</v>
      </c>
      <c r="AX20" s="32"/>
      <c r="AY20" s="136">
        <f t="shared" si="2"/>
        <v>86.900158728551133</v>
      </c>
      <c r="AZ20" s="82" t="s">
        <v>137</v>
      </c>
      <c r="BA20" s="137">
        <f t="shared" si="3"/>
        <v>5.5349944208000003E-5</v>
      </c>
      <c r="BB20" s="82" t="s">
        <v>138</v>
      </c>
      <c r="BC20" s="2">
        <f t="shared" si="20"/>
        <v>0</v>
      </c>
      <c r="BD20" s="10"/>
      <c r="BJ20" s="6" t="str">
        <f t="shared" si="21"/>
        <v>27</v>
      </c>
      <c r="BK20" s="7" t="str">
        <f t="shared" si="21"/>
        <v>非鉄金属</v>
      </c>
      <c r="BM20" s="145"/>
      <c r="BO20" s="35">
        <f t="shared" si="44"/>
        <v>6.2152815126470843E-4</v>
      </c>
      <c r="BQ20" s="2">
        <f t="shared" si="22"/>
        <v>533</v>
      </c>
      <c r="BR20" s="10"/>
      <c r="BS20" s="83"/>
      <c r="BT20" s="6" t="str">
        <f t="shared" si="23"/>
        <v>27</v>
      </c>
      <c r="BU20" s="7" t="str">
        <f t="shared" si="23"/>
        <v>非鉄金属</v>
      </c>
      <c r="BV20" s="2">
        <f t="shared" si="4"/>
        <v>533</v>
      </c>
      <c r="BW20" s="39" t="s">
        <v>137</v>
      </c>
      <c r="BX20" s="137">
        <f t="shared" si="24"/>
        <v>2.2549494630007105E-2</v>
      </c>
      <c r="BY20" s="82" t="s">
        <v>138</v>
      </c>
      <c r="BZ20" s="2">
        <f t="shared" si="47"/>
        <v>12</v>
      </c>
      <c r="CB20" s="135"/>
      <c r="CD20" s="2">
        <f t="shared" si="45"/>
        <v>12</v>
      </c>
      <c r="CF20" s="2">
        <v>26.445329211447628</v>
      </c>
      <c r="CG20" s="10"/>
      <c r="CI20" s="6" t="str">
        <f t="shared" si="25"/>
        <v>27</v>
      </c>
      <c r="CJ20" s="7" t="str">
        <f t="shared" si="25"/>
        <v>非鉄金属</v>
      </c>
      <c r="CK20" s="32"/>
      <c r="CL20" s="136">
        <f t="shared" si="6"/>
        <v>26.445329211447628</v>
      </c>
      <c r="CM20" s="82" t="s">
        <v>137</v>
      </c>
      <c r="CN20" s="137">
        <f t="shared" si="26"/>
        <v>0.36062442179076099</v>
      </c>
      <c r="CO20" s="82" t="s">
        <v>138</v>
      </c>
      <c r="CP20" s="2">
        <f t="shared" si="27"/>
        <v>10</v>
      </c>
      <c r="CR20" s="136">
        <f t="shared" si="7"/>
        <v>26.445329211447628</v>
      </c>
      <c r="CS20" s="82" t="s">
        <v>137</v>
      </c>
      <c r="CT20" s="137">
        <f t="shared" si="8"/>
        <v>3.1465745593981999E-2</v>
      </c>
      <c r="CU20" s="82" t="s">
        <v>138</v>
      </c>
      <c r="CV20" s="2">
        <f t="shared" si="28"/>
        <v>1</v>
      </c>
      <c r="CW20" s="10"/>
      <c r="CY20" s="555" t="str">
        <f t="shared" si="29"/>
        <v>27</v>
      </c>
      <c r="CZ20" s="37" t="str">
        <f t="shared" si="30"/>
        <v>非鉄金属</v>
      </c>
      <c r="DA20" s="32"/>
      <c r="DB20" s="136">
        <f t="shared" si="31"/>
        <v>26.445329211447628</v>
      </c>
      <c r="DC20" s="82" t="s">
        <v>137</v>
      </c>
      <c r="DD20" s="137">
        <f t="shared" si="9"/>
        <v>5.5349944208000003E-5</v>
      </c>
      <c r="DE20" s="82" t="s">
        <v>138</v>
      </c>
      <c r="DF20" s="2">
        <f t="shared" si="32"/>
        <v>0</v>
      </c>
      <c r="DG20" s="10"/>
      <c r="DI20" s="6" t="str">
        <f t="shared" si="33"/>
        <v>27</v>
      </c>
      <c r="DJ20" s="37" t="str">
        <f t="shared" si="33"/>
        <v>非鉄金属</v>
      </c>
      <c r="DK20" s="34">
        <f t="shared" si="34"/>
        <v>86.900158728551133</v>
      </c>
      <c r="DL20" s="34">
        <f t="shared" si="35"/>
        <v>31</v>
      </c>
      <c r="DM20" s="2">
        <f t="shared" si="10"/>
        <v>3</v>
      </c>
      <c r="DN20" s="2">
        <f t="shared" si="36"/>
        <v>0</v>
      </c>
      <c r="DO20" s="34">
        <f t="shared" si="37"/>
        <v>533</v>
      </c>
      <c r="DP20" s="34">
        <f t="shared" si="46"/>
        <v>12</v>
      </c>
      <c r="DQ20" s="34">
        <f t="shared" si="38"/>
        <v>26.445329211447628</v>
      </c>
      <c r="DR20" s="34">
        <f t="shared" si="39"/>
        <v>10</v>
      </c>
      <c r="DS20" s="2">
        <f t="shared" si="40"/>
        <v>1</v>
      </c>
      <c r="DT20" s="2">
        <f t="shared" si="41"/>
        <v>0</v>
      </c>
      <c r="DU20" s="10"/>
      <c r="DV20" s="10"/>
      <c r="DW20" s="6" t="str">
        <f t="shared" si="42"/>
        <v>27</v>
      </c>
      <c r="DX20" s="37" t="str">
        <f t="shared" si="42"/>
        <v>非鉄金属</v>
      </c>
      <c r="DY20" s="10">
        <f t="shared" si="43"/>
        <v>113.34548793999876</v>
      </c>
      <c r="DZ20" s="34">
        <f t="shared" si="43"/>
        <v>41</v>
      </c>
      <c r="EA20" s="2">
        <f t="shared" si="43"/>
        <v>4</v>
      </c>
      <c r="EB20" s="2">
        <f t="shared" si="43"/>
        <v>0</v>
      </c>
    </row>
    <row r="21" spans="2:132">
      <c r="B21" s="6" t="s">
        <v>210</v>
      </c>
      <c r="C21" s="37" t="s">
        <v>22</v>
      </c>
      <c r="E21" s="135"/>
      <c r="G21" s="35">
        <f>移輸入係数M!AW20</f>
        <v>0.15620050399556473</v>
      </c>
      <c r="I21" s="35">
        <f>取引表!BN20</f>
        <v>0.46227465981825899</v>
      </c>
      <c r="K21" s="35">
        <f>取引表!BP20</f>
        <v>0.24623261482365</v>
      </c>
      <c r="M21" s="35">
        <f>雇用表!Q21</f>
        <v>7.2553897180800003E-4</v>
      </c>
      <c r="N21" s="131"/>
      <c r="O21" s="35">
        <f>取引表!BL20</f>
        <v>9.4895336637968288E-4</v>
      </c>
      <c r="P21" s="131"/>
      <c r="Q21" s="131"/>
      <c r="R21" s="6" t="str">
        <f t="shared" si="11"/>
        <v>28</v>
      </c>
      <c r="S21" s="148" t="str">
        <f t="shared" si="11"/>
        <v>金属製品</v>
      </c>
      <c r="T21" s="2">
        <v>0</v>
      </c>
      <c r="U21" s="143" t="s">
        <v>51</v>
      </c>
      <c r="V21" s="137"/>
      <c r="W21" s="144" t="s">
        <v>69</v>
      </c>
      <c r="X21" s="2">
        <f t="shared" si="12"/>
        <v>0</v>
      </c>
      <c r="Y21" s="83"/>
      <c r="Z21" s="135"/>
      <c r="AB21" s="2">
        <f t="shared" si="13"/>
        <v>0</v>
      </c>
      <c r="AD21" s="2">
        <v>5769.9377571730874</v>
      </c>
      <c r="AE21" s="10"/>
      <c r="AF21" s="10"/>
      <c r="AG21" s="6" t="str">
        <f t="shared" si="14"/>
        <v>28</v>
      </c>
      <c r="AH21" s="37" t="str">
        <f t="shared" si="14"/>
        <v>金属製品</v>
      </c>
      <c r="AI21" s="136">
        <f t="shared" si="0"/>
        <v>5769.9377571730874</v>
      </c>
      <c r="AJ21" s="39" t="s">
        <v>137</v>
      </c>
      <c r="AK21" s="137">
        <f t="shared" si="15"/>
        <v>0.46227465981825899</v>
      </c>
      <c r="AL21" s="39" t="s">
        <v>138</v>
      </c>
      <c r="AM21" s="2">
        <f t="shared" si="16"/>
        <v>2667</v>
      </c>
      <c r="AN21" s="10"/>
      <c r="AO21" s="136">
        <f t="shared" si="1"/>
        <v>5769.9377571730874</v>
      </c>
      <c r="AP21" s="82" t="s">
        <v>137</v>
      </c>
      <c r="AQ21" s="137">
        <f t="shared" si="17"/>
        <v>0.24623261482365</v>
      </c>
      <c r="AR21" s="82" t="s">
        <v>138</v>
      </c>
      <c r="AS21" s="2">
        <f t="shared" si="18"/>
        <v>1421</v>
      </c>
      <c r="AT21" s="10"/>
      <c r="AV21" s="6" t="str">
        <f t="shared" si="19"/>
        <v>28</v>
      </c>
      <c r="AW21" s="37" t="str">
        <f t="shared" si="19"/>
        <v>金属製品</v>
      </c>
      <c r="AX21" s="32"/>
      <c r="AY21" s="136">
        <f t="shared" si="2"/>
        <v>5769.9377571730874</v>
      </c>
      <c r="AZ21" s="82" t="s">
        <v>137</v>
      </c>
      <c r="BA21" s="137">
        <f t="shared" si="3"/>
        <v>7.2553897180800003E-4</v>
      </c>
      <c r="BB21" s="82" t="s">
        <v>138</v>
      </c>
      <c r="BC21" s="2">
        <f t="shared" si="20"/>
        <v>4</v>
      </c>
      <c r="BD21" s="10"/>
      <c r="BJ21" s="6" t="str">
        <f t="shared" si="21"/>
        <v>28</v>
      </c>
      <c r="BK21" s="7" t="str">
        <f t="shared" si="21"/>
        <v>金属製品</v>
      </c>
      <c r="BM21" s="145"/>
      <c r="BO21" s="35">
        <f t="shared" si="44"/>
        <v>9.4895336637968288E-4</v>
      </c>
      <c r="BQ21" s="2">
        <f t="shared" si="22"/>
        <v>815</v>
      </c>
      <c r="BR21" s="10"/>
      <c r="BS21" s="83"/>
      <c r="BT21" s="6" t="str">
        <f t="shared" si="23"/>
        <v>28</v>
      </c>
      <c r="BU21" s="7" t="str">
        <f t="shared" si="23"/>
        <v>金属製品</v>
      </c>
      <c r="BV21" s="2">
        <f t="shared" si="4"/>
        <v>815</v>
      </c>
      <c r="BW21" s="39" t="s">
        <v>137</v>
      </c>
      <c r="BX21" s="137">
        <f t="shared" si="24"/>
        <v>0.15620050399556473</v>
      </c>
      <c r="BY21" s="82" t="s">
        <v>138</v>
      </c>
      <c r="BZ21" s="2">
        <f t="shared" si="47"/>
        <v>127</v>
      </c>
      <c r="CB21" s="135"/>
      <c r="CD21" s="2">
        <f t="shared" si="45"/>
        <v>127</v>
      </c>
      <c r="CF21" s="2">
        <v>390.73690769161271</v>
      </c>
      <c r="CG21" s="10"/>
      <c r="CI21" s="6" t="str">
        <f t="shared" si="25"/>
        <v>28</v>
      </c>
      <c r="CJ21" s="7" t="str">
        <f t="shared" si="25"/>
        <v>金属製品</v>
      </c>
      <c r="CK21" s="32"/>
      <c r="CL21" s="136">
        <f t="shared" si="6"/>
        <v>390.73690769161271</v>
      </c>
      <c r="CM21" s="82" t="s">
        <v>137</v>
      </c>
      <c r="CN21" s="137">
        <f t="shared" si="26"/>
        <v>0.46227465981825899</v>
      </c>
      <c r="CO21" s="82" t="s">
        <v>138</v>
      </c>
      <c r="CP21" s="2">
        <f t="shared" si="27"/>
        <v>181</v>
      </c>
      <c r="CR21" s="136">
        <f t="shared" si="7"/>
        <v>390.73690769161271</v>
      </c>
      <c r="CS21" s="82" t="s">
        <v>137</v>
      </c>
      <c r="CT21" s="137">
        <f t="shared" si="8"/>
        <v>0.24623261482365</v>
      </c>
      <c r="CU21" s="82" t="s">
        <v>138</v>
      </c>
      <c r="CV21" s="2">
        <f t="shared" si="28"/>
        <v>96</v>
      </c>
      <c r="CW21" s="10"/>
      <c r="CY21" s="555" t="str">
        <f t="shared" si="29"/>
        <v>28</v>
      </c>
      <c r="CZ21" s="37" t="str">
        <f t="shared" si="30"/>
        <v>金属製品</v>
      </c>
      <c r="DA21" s="32"/>
      <c r="DB21" s="136">
        <f t="shared" si="31"/>
        <v>390.73690769161271</v>
      </c>
      <c r="DC21" s="82" t="s">
        <v>137</v>
      </c>
      <c r="DD21" s="137">
        <f t="shared" si="9"/>
        <v>7.2553897180800003E-4</v>
      </c>
      <c r="DE21" s="82" t="s">
        <v>138</v>
      </c>
      <c r="DF21" s="2">
        <f t="shared" si="32"/>
        <v>0</v>
      </c>
      <c r="DG21" s="10"/>
      <c r="DI21" s="6" t="str">
        <f t="shared" si="33"/>
        <v>28</v>
      </c>
      <c r="DJ21" s="37" t="str">
        <f t="shared" si="33"/>
        <v>金属製品</v>
      </c>
      <c r="DK21" s="34">
        <f t="shared" si="34"/>
        <v>5769.9377571730874</v>
      </c>
      <c r="DL21" s="34">
        <f t="shared" si="35"/>
        <v>2667</v>
      </c>
      <c r="DM21" s="2">
        <f t="shared" si="10"/>
        <v>1421</v>
      </c>
      <c r="DN21" s="2">
        <f t="shared" si="36"/>
        <v>4</v>
      </c>
      <c r="DO21" s="34">
        <f t="shared" si="37"/>
        <v>815</v>
      </c>
      <c r="DP21" s="34">
        <f t="shared" si="46"/>
        <v>127</v>
      </c>
      <c r="DQ21" s="34">
        <f t="shared" si="38"/>
        <v>390.73690769161271</v>
      </c>
      <c r="DR21" s="34">
        <f t="shared" si="39"/>
        <v>181</v>
      </c>
      <c r="DS21" s="2">
        <f t="shared" si="40"/>
        <v>96</v>
      </c>
      <c r="DT21" s="2">
        <f t="shared" si="41"/>
        <v>0</v>
      </c>
      <c r="DU21" s="10"/>
      <c r="DV21" s="10"/>
      <c r="DW21" s="6" t="str">
        <f t="shared" si="42"/>
        <v>28</v>
      </c>
      <c r="DX21" s="37" t="str">
        <f t="shared" si="42"/>
        <v>金属製品</v>
      </c>
      <c r="DY21" s="10">
        <f t="shared" si="43"/>
        <v>6160.6746648647004</v>
      </c>
      <c r="DZ21" s="34">
        <f t="shared" si="43"/>
        <v>2848</v>
      </c>
      <c r="EA21" s="2">
        <f t="shared" si="43"/>
        <v>1517</v>
      </c>
      <c r="EB21" s="2">
        <f t="shared" si="43"/>
        <v>4</v>
      </c>
    </row>
    <row r="22" spans="2:132">
      <c r="B22" s="6" t="s">
        <v>211</v>
      </c>
      <c r="C22" s="37" t="s">
        <v>247</v>
      </c>
      <c r="E22" s="135"/>
      <c r="G22" s="35">
        <f>移輸入係数M!AW21</f>
        <v>3.4094325492248223E-2</v>
      </c>
      <c r="I22" s="35">
        <f>取引表!BN21</f>
        <v>0.44042362922142703</v>
      </c>
      <c r="K22" s="35">
        <f>取引表!BP21</f>
        <v>0.22034291118675201</v>
      </c>
      <c r="M22" s="35">
        <f>雇用表!Q22</f>
        <v>9.1533502198199996E-4</v>
      </c>
      <c r="N22" s="131"/>
      <c r="O22" s="35">
        <f>取引表!BL21</f>
        <v>4.8820230315376142E-5</v>
      </c>
      <c r="P22" s="131"/>
      <c r="Q22" s="131"/>
      <c r="R22" s="6" t="str">
        <f t="shared" si="11"/>
        <v>29</v>
      </c>
      <c r="S22" s="148" t="str">
        <f t="shared" si="11"/>
        <v>はん用機械</v>
      </c>
      <c r="T22" s="2">
        <v>0</v>
      </c>
      <c r="U22" s="143" t="s">
        <v>51</v>
      </c>
      <c r="V22" s="137"/>
      <c r="W22" s="144" t="s">
        <v>69</v>
      </c>
      <c r="X22" s="2">
        <f t="shared" si="12"/>
        <v>0</v>
      </c>
      <c r="Y22" s="83"/>
      <c r="Z22" s="135"/>
      <c r="AB22" s="2">
        <f t="shared" si="13"/>
        <v>0</v>
      </c>
      <c r="AD22" s="2">
        <v>37.824074812019674</v>
      </c>
      <c r="AE22" s="10"/>
      <c r="AF22" s="10"/>
      <c r="AG22" s="6" t="str">
        <f t="shared" si="14"/>
        <v>29</v>
      </c>
      <c r="AH22" s="37" t="str">
        <f t="shared" si="14"/>
        <v>はん用機械</v>
      </c>
      <c r="AI22" s="136">
        <f t="shared" si="0"/>
        <v>37.824074812019674</v>
      </c>
      <c r="AJ22" s="39" t="s">
        <v>137</v>
      </c>
      <c r="AK22" s="137">
        <f t="shared" si="15"/>
        <v>0.44042362922142703</v>
      </c>
      <c r="AL22" s="39" t="s">
        <v>138</v>
      </c>
      <c r="AM22" s="2">
        <f t="shared" si="16"/>
        <v>17</v>
      </c>
      <c r="AN22" s="10"/>
      <c r="AO22" s="136">
        <f t="shared" si="1"/>
        <v>37.824074812019674</v>
      </c>
      <c r="AP22" s="82" t="s">
        <v>137</v>
      </c>
      <c r="AQ22" s="137">
        <f t="shared" si="17"/>
        <v>0.22034291118675201</v>
      </c>
      <c r="AR22" s="82" t="s">
        <v>138</v>
      </c>
      <c r="AS22" s="2">
        <f t="shared" si="18"/>
        <v>8</v>
      </c>
      <c r="AT22" s="10"/>
      <c r="AV22" s="6" t="str">
        <f t="shared" si="19"/>
        <v>29</v>
      </c>
      <c r="AW22" s="37" t="str">
        <f t="shared" si="19"/>
        <v>はん用機械</v>
      </c>
      <c r="AX22" s="32"/>
      <c r="AY22" s="136">
        <f t="shared" si="2"/>
        <v>37.824074812019674</v>
      </c>
      <c r="AZ22" s="82" t="s">
        <v>137</v>
      </c>
      <c r="BA22" s="137">
        <f t="shared" si="3"/>
        <v>9.1533502198199996E-4</v>
      </c>
      <c r="BB22" s="82" t="s">
        <v>138</v>
      </c>
      <c r="BC22" s="2">
        <f t="shared" si="20"/>
        <v>0</v>
      </c>
      <c r="BD22" s="10"/>
      <c r="BJ22" s="6" t="str">
        <f t="shared" si="21"/>
        <v>29</v>
      </c>
      <c r="BK22" s="7" t="str">
        <f t="shared" si="21"/>
        <v>はん用機械</v>
      </c>
      <c r="BM22" s="145"/>
      <c r="BO22" s="35">
        <f t="shared" si="44"/>
        <v>4.8820230315376142E-5</v>
      </c>
      <c r="BQ22" s="2">
        <f t="shared" si="22"/>
        <v>42</v>
      </c>
      <c r="BR22" s="10"/>
      <c r="BS22" s="83"/>
      <c r="BT22" s="6" t="str">
        <f t="shared" si="23"/>
        <v>29</v>
      </c>
      <c r="BU22" s="7" t="str">
        <f t="shared" si="23"/>
        <v>はん用機械</v>
      </c>
      <c r="BV22" s="2">
        <f t="shared" si="4"/>
        <v>42</v>
      </c>
      <c r="BW22" s="39" t="s">
        <v>137</v>
      </c>
      <c r="BX22" s="137">
        <f t="shared" si="24"/>
        <v>3.4094325492248223E-2</v>
      </c>
      <c r="BY22" s="82" t="s">
        <v>138</v>
      </c>
      <c r="BZ22" s="2">
        <f t="shared" si="47"/>
        <v>1</v>
      </c>
      <c r="CB22" s="135"/>
      <c r="CD22" s="2">
        <f t="shared" si="45"/>
        <v>1</v>
      </c>
      <c r="CF22" s="2">
        <v>14.952983227349147</v>
      </c>
      <c r="CG22" s="10"/>
      <c r="CI22" s="6" t="str">
        <f t="shared" si="25"/>
        <v>29</v>
      </c>
      <c r="CJ22" s="7" t="str">
        <f t="shared" si="25"/>
        <v>はん用機械</v>
      </c>
      <c r="CK22" s="32"/>
      <c r="CL22" s="136">
        <f>CF22</f>
        <v>14.952983227349147</v>
      </c>
      <c r="CM22" s="82" t="s">
        <v>137</v>
      </c>
      <c r="CN22" s="137">
        <f t="shared" si="26"/>
        <v>0.44042362922142703</v>
      </c>
      <c r="CO22" s="82" t="s">
        <v>138</v>
      </c>
      <c r="CP22" s="2">
        <f t="shared" si="27"/>
        <v>7</v>
      </c>
      <c r="CR22" s="136">
        <f t="shared" si="7"/>
        <v>14.952983227349147</v>
      </c>
      <c r="CS22" s="82" t="s">
        <v>137</v>
      </c>
      <c r="CT22" s="137">
        <f t="shared" si="8"/>
        <v>0.22034291118675201</v>
      </c>
      <c r="CU22" s="82" t="s">
        <v>138</v>
      </c>
      <c r="CV22" s="2">
        <f t="shared" si="28"/>
        <v>3</v>
      </c>
      <c r="CW22" s="10"/>
      <c r="CY22" s="555" t="str">
        <f t="shared" si="29"/>
        <v>29</v>
      </c>
      <c r="CZ22" s="37" t="str">
        <f t="shared" si="30"/>
        <v>はん用機械</v>
      </c>
      <c r="DA22" s="32"/>
      <c r="DB22" s="136">
        <f t="shared" si="31"/>
        <v>14.952983227349147</v>
      </c>
      <c r="DC22" s="82" t="s">
        <v>137</v>
      </c>
      <c r="DD22" s="137">
        <f t="shared" si="9"/>
        <v>9.1533502198199996E-4</v>
      </c>
      <c r="DE22" s="82" t="s">
        <v>138</v>
      </c>
      <c r="DF22" s="2">
        <f t="shared" si="32"/>
        <v>0</v>
      </c>
      <c r="DG22" s="10"/>
      <c r="DI22" s="6" t="str">
        <f t="shared" si="33"/>
        <v>29</v>
      </c>
      <c r="DJ22" s="37" t="str">
        <f t="shared" si="33"/>
        <v>はん用機械</v>
      </c>
      <c r="DK22" s="34">
        <f t="shared" si="34"/>
        <v>37.824074812019674</v>
      </c>
      <c r="DL22" s="34">
        <f t="shared" si="35"/>
        <v>17</v>
      </c>
      <c r="DM22" s="2">
        <f t="shared" si="10"/>
        <v>8</v>
      </c>
      <c r="DN22" s="2">
        <f t="shared" si="36"/>
        <v>0</v>
      </c>
      <c r="DO22" s="34">
        <f t="shared" si="37"/>
        <v>42</v>
      </c>
      <c r="DP22" s="34">
        <f t="shared" si="46"/>
        <v>1</v>
      </c>
      <c r="DQ22" s="34">
        <f t="shared" si="38"/>
        <v>14.952983227349147</v>
      </c>
      <c r="DR22" s="34">
        <f t="shared" si="39"/>
        <v>7</v>
      </c>
      <c r="DS22" s="2">
        <f t="shared" si="40"/>
        <v>3</v>
      </c>
      <c r="DT22" s="2">
        <f t="shared" si="41"/>
        <v>0</v>
      </c>
      <c r="DU22" s="10"/>
      <c r="DV22" s="10"/>
      <c r="DW22" s="6" t="str">
        <f t="shared" si="42"/>
        <v>29</v>
      </c>
      <c r="DX22" s="37" t="str">
        <f t="shared" si="42"/>
        <v>はん用機械</v>
      </c>
      <c r="DY22" s="10">
        <f t="shared" si="43"/>
        <v>52.777058039368825</v>
      </c>
      <c r="DZ22" s="34">
        <f t="shared" si="43"/>
        <v>24</v>
      </c>
      <c r="EA22" s="2">
        <f t="shared" si="43"/>
        <v>11</v>
      </c>
      <c r="EB22" s="2">
        <f t="shared" si="43"/>
        <v>0</v>
      </c>
    </row>
    <row r="23" spans="2:132">
      <c r="B23" s="6" t="s">
        <v>212</v>
      </c>
      <c r="C23" s="37" t="s">
        <v>248</v>
      </c>
      <c r="E23" s="135"/>
      <c r="G23" s="35">
        <f>移輸入係数M!AW22</f>
        <v>0.34053281152756254</v>
      </c>
      <c r="I23" s="35">
        <f>取引表!BN22</f>
        <v>0.49819548178649098</v>
      </c>
      <c r="K23" s="35">
        <f>取引表!BP22</f>
        <v>0.177685056366089</v>
      </c>
      <c r="M23" s="35">
        <f>雇用表!Q23</f>
        <v>4.6683048771799999E-4</v>
      </c>
      <c r="N23" s="131"/>
      <c r="O23" s="35">
        <f>取引表!BL22</f>
        <v>4.0099380345238896E-5</v>
      </c>
      <c r="P23" s="131"/>
      <c r="Q23" s="131"/>
      <c r="R23" s="6" t="str">
        <f t="shared" si="11"/>
        <v>30</v>
      </c>
      <c r="S23" s="149" t="str">
        <f t="shared" si="11"/>
        <v>生産用機械</v>
      </c>
      <c r="T23" s="2">
        <v>0</v>
      </c>
      <c r="U23" s="143" t="s">
        <v>51</v>
      </c>
      <c r="V23" s="137"/>
      <c r="W23" s="144" t="s">
        <v>69</v>
      </c>
      <c r="X23" s="2">
        <f t="shared" si="12"/>
        <v>0</v>
      </c>
      <c r="Y23" s="83"/>
      <c r="Z23" s="135"/>
      <c r="AB23" s="2">
        <f t="shared" si="13"/>
        <v>0</v>
      </c>
      <c r="AD23" s="2">
        <v>411.43869003690656</v>
      </c>
      <c r="AE23" s="10"/>
      <c r="AF23" s="10"/>
      <c r="AG23" s="6" t="str">
        <f t="shared" si="14"/>
        <v>30</v>
      </c>
      <c r="AH23" s="37" t="str">
        <f t="shared" si="14"/>
        <v>生産用機械</v>
      </c>
      <c r="AI23" s="136">
        <f t="shared" si="0"/>
        <v>411.43869003690656</v>
      </c>
      <c r="AJ23" s="39" t="s">
        <v>139</v>
      </c>
      <c r="AK23" s="137">
        <f t="shared" si="15"/>
        <v>0.49819548178649098</v>
      </c>
      <c r="AL23" s="39" t="s">
        <v>140</v>
      </c>
      <c r="AM23" s="2">
        <f t="shared" si="16"/>
        <v>205</v>
      </c>
      <c r="AN23" s="10"/>
      <c r="AO23" s="136">
        <f t="shared" si="1"/>
        <v>411.43869003690656</v>
      </c>
      <c r="AP23" s="82" t="s">
        <v>139</v>
      </c>
      <c r="AQ23" s="137">
        <f t="shared" si="17"/>
        <v>0.177685056366089</v>
      </c>
      <c r="AR23" s="82" t="s">
        <v>140</v>
      </c>
      <c r="AS23" s="2">
        <f t="shared" si="18"/>
        <v>73</v>
      </c>
      <c r="AT23" s="10"/>
      <c r="AV23" s="6" t="str">
        <f t="shared" si="19"/>
        <v>30</v>
      </c>
      <c r="AW23" s="37" t="str">
        <f t="shared" si="19"/>
        <v>生産用機械</v>
      </c>
      <c r="AX23" s="32"/>
      <c r="AY23" s="136">
        <f t="shared" si="2"/>
        <v>411.43869003690656</v>
      </c>
      <c r="AZ23" s="82" t="s">
        <v>139</v>
      </c>
      <c r="BA23" s="137">
        <f t="shared" si="3"/>
        <v>4.6683048771799999E-4</v>
      </c>
      <c r="BB23" s="82" t="s">
        <v>140</v>
      </c>
      <c r="BC23" s="2">
        <f t="shared" si="20"/>
        <v>0</v>
      </c>
      <c r="BD23" s="10"/>
      <c r="BJ23" s="6" t="str">
        <f t="shared" si="21"/>
        <v>30</v>
      </c>
      <c r="BK23" s="7" t="str">
        <f t="shared" si="21"/>
        <v>生産用機械</v>
      </c>
      <c r="BM23" s="145"/>
      <c r="BO23" s="35">
        <f t="shared" si="44"/>
        <v>4.0099380345238896E-5</v>
      </c>
      <c r="BQ23" s="2">
        <f t="shared" si="22"/>
        <v>34</v>
      </c>
      <c r="BR23" s="10"/>
      <c r="BS23" s="83"/>
      <c r="BT23" s="6" t="str">
        <f t="shared" si="23"/>
        <v>30</v>
      </c>
      <c r="BU23" s="7" t="str">
        <f t="shared" si="23"/>
        <v>生産用機械</v>
      </c>
      <c r="BV23" s="2">
        <f t="shared" si="4"/>
        <v>34</v>
      </c>
      <c r="BW23" s="39" t="s">
        <v>139</v>
      </c>
      <c r="BX23" s="137">
        <f t="shared" si="24"/>
        <v>0.34053281152756254</v>
      </c>
      <c r="BY23" s="82" t="s">
        <v>140</v>
      </c>
      <c r="BZ23" s="2">
        <f t="shared" si="47"/>
        <v>12</v>
      </c>
      <c r="CB23" s="135"/>
      <c r="CD23" s="2">
        <f t="shared" si="45"/>
        <v>12</v>
      </c>
      <c r="CF23" s="2">
        <v>120.55058003601536</v>
      </c>
      <c r="CG23" s="10"/>
      <c r="CI23" s="6" t="str">
        <f t="shared" si="25"/>
        <v>30</v>
      </c>
      <c r="CJ23" s="7" t="str">
        <f t="shared" si="25"/>
        <v>生産用機械</v>
      </c>
      <c r="CK23" s="32"/>
      <c r="CL23" s="136">
        <f t="shared" si="6"/>
        <v>120.55058003601536</v>
      </c>
      <c r="CM23" s="82" t="s">
        <v>139</v>
      </c>
      <c r="CN23" s="137">
        <f t="shared" si="26"/>
        <v>0.49819548178649098</v>
      </c>
      <c r="CO23" s="82" t="s">
        <v>140</v>
      </c>
      <c r="CP23" s="2">
        <f t="shared" si="27"/>
        <v>60</v>
      </c>
      <c r="CR23" s="136">
        <f t="shared" si="7"/>
        <v>120.55058003601536</v>
      </c>
      <c r="CS23" s="82" t="s">
        <v>139</v>
      </c>
      <c r="CT23" s="137">
        <f t="shared" si="8"/>
        <v>0.177685056366089</v>
      </c>
      <c r="CU23" s="82" t="s">
        <v>140</v>
      </c>
      <c r="CV23" s="2">
        <f t="shared" si="28"/>
        <v>21</v>
      </c>
      <c r="CW23" s="10"/>
      <c r="CY23" s="555" t="str">
        <f t="shared" si="29"/>
        <v>30</v>
      </c>
      <c r="CZ23" s="37" t="str">
        <f t="shared" si="30"/>
        <v>生産用機械</v>
      </c>
      <c r="DA23" s="32"/>
      <c r="DB23" s="136">
        <f t="shared" si="31"/>
        <v>120.55058003601536</v>
      </c>
      <c r="DC23" s="82" t="s">
        <v>139</v>
      </c>
      <c r="DD23" s="137">
        <f t="shared" si="9"/>
        <v>4.6683048771799999E-4</v>
      </c>
      <c r="DE23" s="82" t="s">
        <v>140</v>
      </c>
      <c r="DF23" s="2">
        <f t="shared" si="32"/>
        <v>0</v>
      </c>
      <c r="DG23" s="10"/>
      <c r="DI23" s="6" t="str">
        <f t="shared" si="33"/>
        <v>30</v>
      </c>
      <c r="DJ23" s="7" t="str">
        <f t="shared" si="33"/>
        <v>生産用機械</v>
      </c>
      <c r="DK23" s="34">
        <f t="shared" si="34"/>
        <v>411.43869003690656</v>
      </c>
      <c r="DL23" s="34">
        <f t="shared" si="35"/>
        <v>205</v>
      </c>
      <c r="DM23" s="2">
        <f t="shared" si="10"/>
        <v>73</v>
      </c>
      <c r="DN23" s="2">
        <f t="shared" si="36"/>
        <v>0</v>
      </c>
      <c r="DO23" s="34">
        <f t="shared" si="37"/>
        <v>34</v>
      </c>
      <c r="DP23" s="34">
        <f t="shared" si="46"/>
        <v>12</v>
      </c>
      <c r="DQ23" s="34">
        <f t="shared" si="38"/>
        <v>120.55058003601536</v>
      </c>
      <c r="DR23" s="34">
        <f t="shared" si="39"/>
        <v>60</v>
      </c>
      <c r="DS23" s="2">
        <f t="shared" si="40"/>
        <v>21</v>
      </c>
      <c r="DT23" s="2">
        <f t="shared" si="41"/>
        <v>0</v>
      </c>
      <c r="DU23" s="10"/>
      <c r="DV23" s="10"/>
      <c r="DW23" s="6" t="str">
        <f t="shared" si="42"/>
        <v>30</v>
      </c>
      <c r="DX23" s="7" t="str">
        <f t="shared" si="42"/>
        <v>生産用機械</v>
      </c>
      <c r="DY23" s="10">
        <f t="shared" si="43"/>
        <v>531.98927007292195</v>
      </c>
      <c r="DZ23" s="34">
        <f t="shared" si="43"/>
        <v>265</v>
      </c>
      <c r="EA23" s="2">
        <f t="shared" si="43"/>
        <v>94</v>
      </c>
      <c r="EB23" s="2">
        <f t="shared" si="43"/>
        <v>0</v>
      </c>
    </row>
    <row r="24" spans="2:132">
      <c r="B24" s="6" t="s">
        <v>213</v>
      </c>
      <c r="C24" s="37" t="s">
        <v>249</v>
      </c>
      <c r="E24" s="11" t="s">
        <v>471</v>
      </c>
      <c r="G24" s="35">
        <f>移輸入係数M!AW23</f>
        <v>6.3354226010697401E-2</v>
      </c>
      <c r="I24" s="35">
        <f>取引表!BN23</f>
        <v>0.45349537299905501</v>
      </c>
      <c r="K24" s="35">
        <f>取引表!BP23</f>
        <v>0.19146077815892701</v>
      </c>
      <c r="M24" s="35">
        <f>雇用表!Q24</f>
        <v>3.9424319234100002E-4</v>
      </c>
      <c r="N24" s="131"/>
      <c r="O24" s="35">
        <f>取引表!BL23</f>
        <v>3.6513699876727099E-4</v>
      </c>
      <c r="P24" s="131"/>
      <c r="Q24" s="131"/>
      <c r="R24" s="6" t="str">
        <f t="shared" si="11"/>
        <v>31</v>
      </c>
      <c r="S24" s="149" t="str">
        <f t="shared" si="11"/>
        <v>業務用機械</v>
      </c>
      <c r="T24" s="2">
        <v>0</v>
      </c>
      <c r="U24" s="143" t="s">
        <v>51</v>
      </c>
      <c r="V24" s="137"/>
      <c r="W24" s="144" t="s">
        <v>69</v>
      </c>
      <c r="X24" s="2">
        <f t="shared" si="12"/>
        <v>0</v>
      </c>
      <c r="Y24" s="83"/>
      <c r="Z24" s="135"/>
      <c r="AB24" s="2">
        <f t="shared" si="13"/>
        <v>0</v>
      </c>
      <c r="AD24" s="2">
        <v>107.15394504754647</v>
      </c>
      <c r="AE24" s="10"/>
      <c r="AF24" s="10"/>
      <c r="AG24" s="6" t="str">
        <f t="shared" si="14"/>
        <v>31</v>
      </c>
      <c r="AH24" s="37" t="str">
        <f t="shared" si="14"/>
        <v>業務用機械</v>
      </c>
      <c r="AI24" s="136">
        <f t="shared" si="0"/>
        <v>107.15394504754647</v>
      </c>
      <c r="AJ24" s="39" t="s">
        <v>53</v>
      </c>
      <c r="AK24" s="137">
        <f t="shared" si="15"/>
        <v>0.45349537299905501</v>
      </c>
      <c r="AL24" s="39" t="s">
        <v>52</v>
      </c>
      <c r="AM24" s="2">
        <f t="shared" si="16"/>
        <v>49</v>
      </c>
      <c r="AN24" s="10"/>
      <c r="AO24" s="136">
        <f t="shared" si="1"/>
        <v>107.15394504754647</v>
      </c>
      <c r="AP24" s="82" t="s">
        <v>53</v>
      </c>
      <c r="AQ24" s="137">
        <f t="shared" si="17"/>
        <v>0.19146077815892701</v>
      </c>
      <c r="AR24" s="82" t="s">
        <v>52</v>
      </c>
      <c r="AS24" s="2">
        <f t="shared" si="18"/>
        <v>21</v>
      </c>
      <c r="AT24" s="10"/>
      <c r="AV24" s="6" t="str">
        <f t="shared" si="19"/>
        <v>31</v>
      </c>
      <c r="AW24" s="37" t="str">
        <f t="shared" si="19"/>
        <v>業務用機械</v>
      </c>
      <c r="AX24" s="32"/>
      <c r="AY24" s="136">
        <f t="shared" si="2"/>
        <v>107.15394504754647</v>
      </c>
      <c r="AZ24" s="82" t="s">
        <v>53</v>
      </c>
      <c r="BA24" s="137">
        <f t="shared" si="3"/>
        <v>3.9424319234100002E-4</v>
      </c>
      <c r="BB24" s="82" t="s">
        <v>52</v>
      </c>
      <c r="BC24" s="2">
        <f t="shared" si="20"/>
        <v>0</v>
      </c>
      <c r="BD24" s="10"/>
      <c r="BJ24" s="6" t="str">
        <f t="shared" si="21"/>
        <v>31</v>
      </c>
      <c r="BK24" s="7" t="str">
        <f t="shared" si="21"/>
        <v>業務用機械</v>
      </c>
      <c r="BM24" s="145"/>
      <c r="BO24" s="35">
        <f t="shared" si="44"/>
        <v>3.6513699876727099E-4</v>
      </c>
      <c r="BQ24" s="2">
        <f t="shared" si="22"/>
        <v>313</v>
      </c>
      <c r="BR24" s="10"/>
      <c r="BS24" s="83"/>
      <c r="BT24" s="6" t="str">
        <f t="shared" si="23"/>
        <v>31</v>
      </c>
      <c r="BU24" s="7" t="str">
        <f t="shared" si="23"/>
        <v>業務用機械</v>
      </c>
      <c r="BV24" s="2">
        <f t="shared" si="4"/>
        <v>313</v>
      </c>
      <c r="BW24" s="39" t="s">
        <v>53</v>
      </c>
      <c r="BX24" s="137">
        <f t="shared" si="24"/>
        <v>6.3354226010697401E-2</v>
      </c>
      <c r="BY24" s="82" t="s">
        <v>52</v>
      </c>
      <c r="BZ24" s="2">
        <f t="shared" si="47"/>
        <v>20</v>
      </c>
      <c r="CB24" s="135"/>
      <c r="CD24" s="2">
        <f t="shared" si="45"/>
        <v>20</v>
      </c>
      <c r="CF24" s="2">
        <v>83.770851547477264</v>
      </c>
      <c r="CG24" s="10"/>
      <c r="CI24" s="6" t="str">
        <f t="shared" si="25"/>
        <v>31</v>
      </c>
      <c r="CJ24" s="7" t="str">
        <f t="shared" si="25"/>
        <v>業務用機械</v>
      </c>
      <c r="CK24" s="32"/>
      <c r="CL24" s="136">
        <f t="shared" si="6"/>
        <v>83.770851547477264</v>
      </c>
      <c r="CM24" s="82" t="s">
        <v>53</v>
      </c>
      <c r="CN24" s="137">
        <f t="shared" si="26"/>
        <v>0.45349537299905501</v>
      </c>
      <c r="CO24" s="82" t="s">
        <v>52</v>
      </c>
      <c r="CP24" s="2">
        <f t="shared" si="27"/>
        <v>38</v>
      </c>
      <c r="CR24" s="136">
        <f t="shared" si="7"/>
        <v>83.770851547477264</v>
      </c>
      <c r="CS24" s="82" t="s">
        <v>53</v>
      </c>
      <c r="CT24" s="137">
        <f t="shared" si="8"/>
        <v>0.19146077815892701</v>
      </c>
      <c r="CU24" s="82" t="s">
        <v>52</v>
      </c>
      <c r="CV24" s="2">
        <f t="shared" si="28"/>
        <v>16</v>
      </c>
      <c r="CW24" s="10"/>
      <c r="CY24" s="555" t="str">
        <f t="shared" si="29"/>
        <v>31</v>
      </c>
      <c r="CZ24" s="37" t="str">
        <f t="shared" si="30"/>
        <v>業務用機械</v>
      </c>
      <c r="DA24" s="32"/>
      <c r="DB24" s="136">
        <f t="shared" si="31"/>
        <v>83.770851547477264</v>
      </c>
      <c r="DC24" s="82" t="s">
        <v>53</v>
      </c>
      <c r="DD24" s="137">
        <f t="shared" si="9"/>
        <v>3.9424319234100002E-4</v>
      </c>
      <c r="DE24" s="82" t="s">
        <v>52</v>
      </c>
      <c r="DF24" s="2">
        <f t="shared" si="32"/>
        <v>0</v>
      </c>
      <c r="DG24" s="10"/>
      <c r="DI24" s="6" t="str">
        <f t="shared" si="33"/>
        <v>31</v>
      </c>
      <c r="DJ24" s="7" t="str">
        <f t="shared" si="33"/>
        <v>業務用機械</v>
      </c>
      <c r="DK24" s="34">
        <f t="shared" si="34"/>
        <v>107.15394504754647</v>
      </c>
      <c r="DL24" s="34">
        <f t="shared" si="35"/>
        <v>49</v>
      </c>
      <c r="DM24" s="2">
        <f t="shared" si="10"/>
        <v>21</v>
      </c>
      <c r="DN24" s="2">
        <f t="shared" si="36"/>
        <v>0</v>
      </c>
      <c r="DO24" s="34">
        <f t="shared" si="37"/>
        <v>313</v>
      </c>
      <c r="DP24" s="34">
        <f t="shared" si="46"/>
        <v>20</v>
      </c>
      <c r="DQ24" s="34">
        <f t="shared" si="38"/>
        <v>83.770851547477264</v>
      </c>
      <c r="DR24" s="34">
        <f t="shared" si="39"/>
        <v>38</v>
      </c>
      <c r="DS24" s="2">
        <f t="shared" si="40"/>
        <v>16</v>
      </c>
      <c r="DT24" s="2">
        <f t="shared" si="41"/>
        <v>0</v>
      </c>
      <c r="DU24" s="10"/>
      <c r="DV24" s="10"/>
      <c r="DW24" s="6" t="str">
        <f t="shared" si="42"/>
        <v>31</v>
      </c>
      <c r="DX24" s="7" t="str">
        <f t="shared" si="42"/>
        <v>業務用機械</v>
      </c>
      <c r="DY24" s="10">
        <f t="shared" si="43"/>
        <v>190.92479659502374</v>
      </c>
      <c r="DZ24" s="34">
        <f t="shared" si="43"/>
        <v>87</v>
      </c>
      <c r="EA24" s="2">
        <f t="shared" si="43"/>
        <v>37</v>
      </c>
      <c r="EB24" s="2">
        <f t="shared" si="43"/>
        <v>0</v>
      </c>
    </row>
    <row r="25" spans="2:132">
      <c r="B25" s="6" t="s">
        <v>214</v>
      </c>
      <c r="C25" s="37" t="s">
        <v>197</v>
      </c>
      <c r="E25" s="552" t="s">
        <v>470</v>
      </c>
      <c r="G25" s="35">
        <f>移輸入係数M!AW24</f>
        <v>0.51648961089103085</v>
      </c>
      <c r="I25" s="35">
        <f>取引表!BN24</f>
        <v>0.37584073952539698</v>
      </c>
      <c r="K25" s="35">
        <f>取引表!BP24</f>
        <v>0.23116828026519801</v>
      </c>
      <c r="M25" s="35">
        <f>雇用表!Q25</f>
        <v>4.4892140290699999E-4</v>
      </c>
      <c r="N25" s="131"/>
      <c r="O25" s="35">
        <f>取引表!BL24</f>
        <v>5.3456453327922694E-4</v>
      </c>
      <c r="P25" s="131"/>
      <c r="Q25" s="131"/>
      <c r="R25" s="6" t="str">
        <f t="shared" si="11"/>
        <v>32</v>
      </c>
      <c r="S25" s="148" t="str">
        <f t="shared" si="11"/>
        <v>電子部品</v>
      </c>
      <c r="T25" s="2">
        <v>0</v>
      </c>
      <c r="U25" s="143" t="s">
        <v>51</v>
      </c>
      <c r="V25" s="137"/>
      <c r="W25" s="144" t="s">
        <v>69</v>
      </c>
      <c r="X25" s="2">
        <f t="shared" si="12"/>
        <v>0</v>
      </c>
      <c r="Y25" s="83"/>
      <c r="Z25" s="135"/>
      <c r="AB25" s="2">
        <f t="shared" si="13"/>
        <v>0</v>
      </c>
      <c r="AD25" s="2">
        <v>1019.0459480946704</v>
      </c>
      <c r="AE25" s="10"/>
      <c r="AF25" s="10"/>
      <c r="AG25" s="6" t="str">
        <f t="shared" si="14"/>
        <v>32</v>
      </c>
      <c r="AH25" s="37" t="str">
        <f t="shared" si="14"/>
        <v>電子部品</v>
      </c>
      <c r="AI25" s="136">
        <f t="shared" si="0"/>
        <v>1019.0459480946704</v>
      </c>
      <c r="AJ25" s="39" t="s">
        <v>53</v>
      </c>
      <c r="AK25" s="137">
        <f t="shared" si="15"/>
        <v>0.37584073952539698</v>
      </c>
      <c r="AL25" s="39" t="s">
        <v>52</v>
      </c>
      <c r="AM25" s="2">
        <f t="shared" si="16"/>
        <v>383</v>
      </c>
      <c r="AN25" s="10"/>
      <c r="AO25" s="136">
        <f t="shared" si="1"/>
        <v>1019.0459480946704</v>
      </c>
      <c r="AP25" s="82" t="s">
        <v>53</v>
      </c>
      <c r="AQ25" s="137">
        <f t="shared" si="17"/>
        <v>0.23116828026519801</v>
      </c>
      <c r="AR25" s="82" t="s">
        <v>52</v>
      </c>
      <c r="AS25" s="2">
        <f t="shared" si="18"/>
        <v>236</v>
      </c>
      <c r="AT25" s="10"/>
      <c r="AV25" s="6" t="str">
        <f t="shared" si="19"/>
        <v>32</v>
      </c>
      <c r="AW25" s="37" t="str">
        <f t="shared" si="19"/>
        <v>電子部品</v>
      </c>
      <c r="AX25" s="32"/>
      <c r="AY25" s="136">
        <f t="shared" si="2"/>
        <v>1019.0459480946704</v>
      </c>
      <c r="AZ25" s="82" t="s">
        <v>53</v>
      </c>
      <c r="BA25" s="137">
        <f t="shared" si="3"/>
        <v>4.4892140290699999E-4</v>
      </c>
      <c r="BB25" s="82" t="s">
        <v>52</v>
      </c>
      <c r="BC25" s="2">
        <f t="shared" si="20"/>
        <v>0</v>
      </c>
      <c r="BD25" s="10"/>
      <c r="BJ25" s="6" t="str">
        <f t="shared" si="21"/>
        <v>32</v>
      </c>
      <c r="BK25" s="7" t="str">
        <f t="shared" si="21"/>
        <v>電子部品</v>
      </c>
      <c r="BM25" s="145"/>
      <c r="BO25" s="35">
        <f t="shared" si="44"/>
        <v>5.3456453327922694E-4</v>
      </c>
      <c r="BQ25" s="2">
        <f t="shared" si="22"/>
        <v>459</v>
      </c>
      <c r="BR25" s="10"/>
      <c r="BS25" s="83"/>
      <c r="BT25" s="6" t="str">
        <f t="shared" si="23"/>
        <v>32</v>
      </c>
      <c r="BU25" s="7" t="str">
        <f t="shared" si="23"/>
        <v>電子部品</v>
      </c>
      <c r="BV25" s="2">
        <f t="shared" si="4"/>
        <v>459</v>
      </c>
      <c r="BW25" s="39" t="s">
        <v>53</v>
      </c>
      <c r="BX25" s="137">
        <f t="shared" si="24"/>
        <v>0.51648961089103085</v>
      </c>
      <c r="BY25" s="82" t="s">
        <v>52</v>
      </c>
      <c r="BZ25" s="2">
        <f t="shared" si="47"/>
        <v>237</v>
      </c>
      <c r="CB25" s="135"/>
      <c r="CD25" s="2">
        <f t="shared" si="45"/>
        <v>237</v>
      </c>
      <c r="CF25" s="2">
        <v>1023.1347841148601</v>
      </c>
      <c r="CG25" s="10"/>
      <c r="CI25" s="6" t="str">
        <f t="shared" si="25"/>
        <v>32</v>
      </c>
      <c r="CJ25" s="7" t="str">
        <f t="shared" si="25"/>
        <v>電子部品</v>
      </c>
      <c r="CK25" s="32"/>
      <c r="CL25" s="136">
        <f t="shared" si="6"/>
        <v>1023.1347841148601</v>
      </c>
      <c r="CM25" s="82" t="s">
        <v>53</v>
      </c>
      <c r="CN25" s="137">
        <f t="shared" si="26"/>
        <v>0.37584073952539698</v>
      </c>
      <c r="CO25" s="82" t="s">
        <v>52</v>
      </c>
      <c r="CP25" s="2">
        <f t="shared" si="27"/>
        <v>385</v>
      </c>
      <c r="CR25" s="136">
        <f t="shared" si="7"/>
        <v>1023.1347841148601</v>
      </c>
      <c r="CS25" s="82" t="s">
        <v>53</v>
      </c>
      <c r="CT25" s="137">
        <f t="shared" si="8"/>
        <v>0.23116828026519801</v>
      </c>
      <c r="CU25" s="82" t="s">
        <v>52</v>
      </c>
      <c r="CV25" s="2">
        <f t="shared" si="28"/>
        <v>237</v>
      </c>
      <c r="CW25" s="10"/>
      <c r="CY25" s="555" t="str">
        <f t="shared" si="29"/>
        <v>32</v>
      </c>
      <c r="CZ25" s="37" t="str">
        <f t="shared" si="30"/>
        <v>電子部品</v>
      </c>
      <c r="DA25" s="32"/>
      <c r="DB25" s="136">
        <f t="shared" si="31"/>
        <v>1023.1347841148601</v>
      </c>
      <c r="DC25" s="82" t="s">
        <v>53</v>
      </c>
      <c r="DD25" s="137">
        <f t="shared" si="9"/>
        <v>4.4892140290699999E-4</v>
      </c>
      <c r="DE25" s="82" t="s">
        <v>52</v>
      </c>
      <c r="DF25" s="2">
        <f t="shared" si="32"/>
        <v>0</v>
      </c>
      <c r="DG25" s="10"/>
      <c r="DI25" s="6" t="str">
        <f t="shared" si="33"/>
        <v>32</v>
      </c>
      <c r="DJ25" s="37" t="str">
        <f t="shared" si="33"/>
        <v>電子部品</v>
      </c>
      <c r="DK25" s="34">
        <f t="shared" si="34"/>
        <v>1019.0459480946704</v>
      </c>
      <c r="DL25" s="34">
        <f t="shared" si="35"/>
        <v>383</v>
      </c>
      <c r="DM25" s="2">
        <f t="shared" si="10"/>
        <v>236</v>
      </c>
      <c r="DN25" s="2">
        <f t="shared" si="36"/>
        <v>0</v>
      </c>
      <c r="DO25" s="34">
        <f t="shared" si="37"/>
        <v>459</v>
      </c>
      <c r="DP25" s="34">
        <f t="shared" si="46"/>
        <v>237</v>
      </c>
      <c r="DQ25" s="34">
        <f t="shared" si="38"/>
        <v>1023.1347841148601</v>
      </c>
      <c r="DR25" s="34">
        <f t="shared" si="39"/>
        <v>385</v>
      </c>
      <c r="DS25" s="2">
        <f t="shared" si="40"/>
        <v>237</v>
      </c>
      <c r="DT25" s="2">
        <f t="shared" si="41"/>
        <v>0</v>
      </c>
      <c r="DU25" s="10"/>
      <c r="DV25" s="10"/>
      <c r="DW25" s="6" t="str">
        <f t="shared" si="42"/>
        <v>32</v>
      </c>
      <c r="DX25" s="37" t="str">
        <f t="shared" si="42"/>
        <v>電子部品</v>
      </c>
      <c r="DY25" s="10">
        <f t="shared" si="43"/>
        <v>2042.1807322095306</v>
      </c>
      <c r="DZ25" s="34">
        <f t="shared" si="43"/>
        <v>768</v>
      </c>
      <c r="EA25" s="2">
        <f t="shared" si="43"/>
        <v>473</v>
      </c>
      <c r="EB25" s="2">
        <f t="shared" si="43"/>
        <v>0</v>
      </c>
    </row>
    <row r="26" spans="2:132">
      <c r="B26" s="6" t="s">
        <v>215</v>
      </c>
      <c r="C26" s="37" t="s">
        <v>23</v>
      </c>
      <c r="E26" s="215" t="s">
        <v>170</v>
      </c>
      <c r="G26" s="35">
        <f>移輸入係数M!AW25</f>
        <v>0.17556310095125749</v>
      </c>
      <c r="I26" s="35">
        <f>取引表!BN25</f>
        <v>0.35211505936034898</v>
      </c>
      <c r="K26" s="35">
        <f>取引表!BP25</f>
        <v>0.194769265713437</v>
      </c>
      <c r="M26" s="35">
        <f>雇用表!Q26</f>
        <v>3.67026252213E-4</v>
      </c>
      <c r="N26" s="131"/>
      <c r="O26" s="35">
        <f>取引表!BL25</f>
        <v>1.1036044322854838E-2</v>
      </c>
      <c r="P26" s="131"/>
      <c r="Q26" s="131"/>
      <c r="R26" s="6" t="str">
        <f t="shared" si="11"/>
        <v>33</v>
      </c>
      <c r="S26" s="148" t="str">
        <f t="shared" si="11"/>
        <v>電気機械</v>
      </c>
      <c r="T26" s="2">
        <v>0</v>
      </c>
      <c r="U26" s="143" t="s">
        <v>51</v>
      </c>
      <c r="V26" s="137"/>
      <c r="W26" s="144" t="s">
        <v>69</v>
      </c>
      <c r="X26" s="2">
        <f t="shared" si="12"/>
        <v>0</v>
      </c>
      <c r="Y26" s="83"/>
      <c r="Z26" s="11" t="s">
        <v>337</v>
      </c>
      <c r="AB26" s="2">
        <f t="shared" si="13"/>
        <v>0</v>
      </c>
      <c r="AD26" s="2">
        <v>296.21684766895464</v>
      </c>
      <c r="AE26" s="10"/>
      <c r="AF26" s="10"/>
      <c r="AG26" s="6" t="str">
        <f t="shared" si="14"/>
        <v>33</v>
      </c>
      <c r="AH26" s="37" t="str">
        <f t="shared" si="14"/>
        <v>電気機械</v>
      </c>
      <c r="AI26" s="136">
        <f t="shared" si="0"/>
        <v>296.21684766895464</v>
      </c>
      <c r="AJ26" s="39" t="s">
        <v>137</v>
      </c>
      <c r="AK26" s="137">
        <f t="shared" si="15"/>
        <v>0.35211505936034898</v>
      </c>
      <c r="AL26" s="39" t="s">
        <v>138</v>
      </c>
      <c r="AM26" s="2">
        <f t="shared" si="16"/>
        <v>104</v>
      </c>
      <c r="AN26" s="10"/>
      <c r="AO26" s="136">
        <f t="shared" si="1"/>
        <v>296.21684766895464</v>
      </c>
      <c r="AP26" s="82" t="s">
        <v>137</v>
      </c>
      <c r="AQ26" s="137">
        <f t="shared" si="17"/>
        <v>0.194769265713437</v>
      </c>
      <c r="AR26" s="82" t="s">
        <v>138</v>
      </c>
      <c r="AS26" s="2">
        <f t="shared" si="18"/>
        <v>58</v>
      </c>
      <c r="AT26" s="10"/>
      <c r="AV26" s="6" t="str">
        <f t="shared" si="19"/>
        <v>33</v>
      </c>
      <c r="AW26" s="37" t="str">
        <f t="shared" si="19"/>
        <v>電気機械</v>
      </c>
      <c r="AX26" s="32"/>
      <c r="AY26" s="136">
        <f t="shared" si="2"/>
        <v>296.21684766895464</v>
      </c>
      <c r="AZ26" s="82" t="s">
        <v>137</v>
      </c>
      <c r="BA26" s="137">
        <f t="shared" si="3"/>
        <v>3.67026252213E-4</v>
      </c>
      <c r="BB26" s="82" t="s">
        <v>138</v>
      </c>
      <c r="BC26" s="2">
        <f t="shared" si="20"/>
        <v>0</v>
      </c>
      <c r="BD26" s="10"/>
      <c r="BJ26" s="6" t="str">
        <f t="shared" si="21"/>
        <v>33</v>
      </c>
      <c r="BK26" s="7" t="str">
        <f t="shared" si="21"/>
        <v>電気機械</v>
      </c>
      <c r="BM26" s="145"/>
      <c r="BO26" s="35">
        <f t="shared" si="44"/>
        <v>1.1036044322854838E-2</v>
      </c>
      <c r="BQ26" s="2">
        <f t="shared" si="22"/>
        <v>9473</v>
      </c>
      <c r="BR26" s="10"/>
      <c r="BS26" s="83"/>
      <c r="BT26" s="6" t="str">
        <f t="shared" si="23"/>
        <v>33</v>
      </c>
      <c r="BU26" s="7" t="str">
        <f t="shared" si="23"/>
        <v>電気機械</v>
      </c>
      <c r="BV26" s="2">
        <f t="shared" si="4"/>
        <v>9473</v>
      </c>
      <c r="BW26" s="39" t="s">
        <v>137</v>
      </c>
      <c r="BX26" s="137">
        <f t="shared" si="24"/>
        <v>0.17556310095125749</v>
      </c>
      <c r="BY26" s="82" t="s">
        <v>138</v>
      </c>
      <c r="BZ26" s="2">
        <f t="shared" si="47"/>
        <v>1663</v>
      </c>
      <c r="CB26" s="11" t="s">
        <v>337</v>
      </c>
      <c r="CD26" s="2">
        <f t="shared" si="45"/>
        <v>1663</v>
      </c>
      <c r="CF26" s="2">
        <v>1797.344416106532</v>
      </c>
      <c r="CG26" s="10"/>
      <c r="CI26" s="6" t="str">
        <f t="shared" si="25"/>
        <v>33</v>
      </c>
      <c r="CJ26" s="7" t="str">
        <f t="shared" si="25"/>
        <v>電気機械</v>
      </c>
      <c r="CK26" s="32"/>
      <c r="CL26" s="136">
        <f t="shared" si="6"/>
        <v>1797.344416106532</v>
      </c>
      <c r="CM26" s="82" t="s">
        <v>137</v>
      </c>
      <c r="CN26" s="137">
        <f t="shared" si="26"/>
        <v>0.35211505936034898</v>
      </c>
      <c r="CO26" s="82" t="s">
        <v>138</v>
      </c>
      <c r="CP26" s="2">
        <f t="shared" si="27"/>
        <v>633</v>
      </c>
      <c r="CR26" s="136">
        <f t="shared" si="7"/>
        <v>1797.344416106532</v>
      </c>
      <c r="CS26" s="82" t="s">
        <v>137</v>
      </c>
      <c r="CT26" s="137">
        <f t="shared" si="8"/>
        <v>0.194769265713437</v>
      </c>
      <c r="CU26" s="82" t="s">
        <v>138</v>
      </c>
      <c r="CV26" s="2">
        <f t="shared" si="28"/>
        <v>350</v>
      </c>
      <c r="CW26" s="10"/>
      <c r="CY26" s="555" t="str">
        <f t="shared" si="29"/>
        <v>33</v>
      </c>
      <c r="CZ26" s="37" t="str">
        <f t="shared" si="30"/>
        <v>電気機械</v>
      </c>
      <c r="DA26" s="32"/>
      <c r="DB26" s="136">
        <f t="shared" si="31"/>
        <v>1797.344416106532</v>
      </c>
      <c r="DC26" s="82" t="s">
        <v>137</v>
      </c>
      <c r="DD26" s="137">
        <f t="shared" si="9"/>
        <v>3.67026252213E-4</v>
      </c>
      <c r="DE26" s="82" t="s">
        <v>138</v>
      </c>
      <c r="DF26" s="2">
        <f t="shared" si="32"/>
        <v>1</v>
      </c>
      <c r="DG26" s="10"/>
      <c r="DI26" s="6" t="str">
        <f t="shared" si="33"/>
        <v>33</v>
      </c>
      <c r="DJ26" s="37" t="str">
        <f t="shared" si="33"/>
        <v>電気機械</v>
      </c>
      <c r="DK26" s="34">
        <f t="shared" si="34"/>
        <v>296.21684766895464</v>
      </c>
      <c r="DL26" s="34">
        <f t="shared" si="35"/>
        <v>104</v>
      </c>
      <c r="DM26" s="2">
        <f t="shared" si="10"/>
        <v>58</v>
      </c>
      <c r="DN26" s="2">
        <f t="shared" si="36"/>
        <v>0</v>
      </c>
      <c r="DO26" s="34">
        <f t="shared" si="37"/>
        <v>9473</v>
      </c>
      <c r="DP26" s="34">
        <f t="shared" si="46"/>
        <v>1663</v>
      </c>
      <c r="DQ26" s="34">
        <f t="shared" si="38"/>
        <v>1797.344416106532</v>
      </c>
      <c r="DR26" s="34">
        <f t="shared" si="39"/>
        <v>633</v>
      </c>
      <c r="DS26" s="2">
        <f t="shared" si="40"/>
        <v>350</v>
      </c>
      <c r="DT26" s="2">
        <f t="shared" si="41"/>
        <v>1</v>
      </c>
      <c r="DU26" s="10"/>
      <c r="DV26" s="10"/>
      <c r="DW26" s="6" t="str">
        <f t="shared" si="42"/>
        <v>33</v>
      </c>
      <c r="DX26" s="37" t="str">
        <f t="shared" si="42"/>
        <v>電気機械</v>
      </c>
      <c r="DY26" s="10">
        <f t="shared" si="43"/>
        <v>2093.5612637754866</v>
      </c>
      <c r="DZ26" s="34">
        <f t="shared" si="43"/>
        <v>737</v>
      </c>
      <c r="EA26" s="2">
        <f t="shared" si="43"/>
        <v>408</v>
      </c>
      <c r="EB26" s="2">
        <f t="shared" si="43"/>
        <v>1</v>
      </c>
    </row>
    <row r="27" spans="2:132">
      <c r="B27" s="6" t="s">
        <v>216</v>
      </c>
      <c r="C27" s="37" t="s">
        <v>419</v>
      </c>
      <c r="E27" s="147"/>
      <c r="G27" s="35">
        <f>移輸入係数M!AW26</f>
        <v>0.17596663583252892</v>
      </c>
      <c r="I27" s="35">
        <f>取引表!BN26</f>
        <v>0.324624812651574</v>
      </c>
      <c r="K27" s="35">
        <f>取引表!BP26</f>
        <v>0.20958114991200899</v>
      </c>
      <c r="M27" s="35">
        <f>雇用表!Q27</f>
        <v>3.4462726939999999E-4</v>
      </c>
      <c r="N27" s="131"/>
      <c r="O27" s="35">
        <f>取引表!BL26</f>
        <v>1.0997392805632958E-2</v>
      </c>
      <c r="P27" s="131"/>
      <c r="Q27" s="131"/>
      <c r="R27" s="6" t="str">
        <f t="shared" si="11"/>
        <v>34</v>
      </c>
      <c r="S27" s="148" t="str">
        <f t="shared" si="11"/>
        <v>情報通信機器</v>
      </c>
      <c r="T27" s="2">
        <v>0</v>
      </c>
      <c r="U27" s="143" t="s">
        <v>51</v>
      </c>
      <c r="V27" s="137"/>
      <c r="W27" s="144" t="s">
        <v>69</v>
      </c>
      <c r="X27" s="2">
        <f t="shared" si="12"/>
        <v>0</v>
      </c>
      <c r="Y27" s="83"/>
      <c r="Z27" s="552" t="s">
        <v>470</v>
      </c>
      <c r="AB27" s="2">
        <f t="shared" si="13"/>
        <v>0</v>
      </c>
      <c r="AD27" s="2">
        <v>73.521923120410563</v>
      </c>
      <c r="AE27" s="10"/>
      <c r="AF27" s="10"/>
      <c r="AG27" s="6" t="str">
        <f t="shared" si="14"/>
        <v>34</v>
      </c>
      <c r="AH27" s="37" t="str">
        <f t="shared" si="14"/>
        <v>情報通信機器</v>
      </c>
      <c r="AI27" s="136">
        <f t="shared" si="0"/>
        <v>73.521923120410563</v>
      </c>
      <c r="AJ27" s="39" t="s">
        <v>141</v>
      </c>
      <c r="AK27" s="137">
        <f t="shared" si="15"/>
        <v>0.324624812651574</v>
      </c>
      <c r="AL27" s="39" t="s">
        <v>142</v>
      </c>
      <c r="AM27" s="2">
        <f t="shared" si="16"/>
        <v>24</v>
      </c>
      <c r="AN27" s="10"/>
      <c r="AO27" s="136">
        <f t="shared" si="1"/>
        <v>73.521923120410563</v>
      </c>
      <c r="AP27" s="82" t="s">
        <v>141</v>
      </c>
      <c r="AQ27" s="137">
        <f t="shared" si="17"/>
        <v>0.20958114991200899</v>
      </c>
      <c r="AR27" s="82" t="s">
        <v>142</v>
      </c>
      <c r="AS27" s="2">
        <f t="shared" si="18"/>
        <v>15</v>
      </c>
      <c r="AT27" s="10"/>
      <c r="AV27" s="6" t="str">
        <f t="shared" si="19"/>
        <v>34</v>
      </c>
      <c r="AW27" s="37" t="str">
        <f t="shared" si="19"/>
        <v>情報通信機器</v>
      </c>
      <c r="AX27" s="32"/>
      <c r="AY27" s="136">
        <f t="shared" si="2"/>
        <v>73.521923120410563</v>
      </c>
      <c r="AZ27" s="82" t="s">
        <v>141</v>
      </c>
      <c r="BA27" s="137">
        <f t="shared" si="3"/>
        <v>3.4462726939999999E-4</v>
      </c>
      <c r="BB27" s="82" t="s">
        <v>142</v>
      </c>
      <c r="BC27" s="2">
        <f t="shared" si="20"/>
        <v>0</v>
      </c>
      <c r="BD27" s="10"/>
      <c r="BJ27" s="6" t="str">
        <f t="shared" si="21"/>
        <v>34</v>
      </c>
      <c r="BK27" s="37" t="str">
        <f t="shared" si="21"/>
        <v>情報通信機器</v>
      </c>
      <c r="BM27" s="145"/>
      <c r="BO27" s="35">
        <f t="shared" si="44"/>
        <v>1.0997392805632958E-2</v>
      </c>
      <c r="BQ27" s="2">
        <f t="shared" si="22"/>
        <v>9439</v>
      </c>
      <c r="BR27" s="10"/>
      <c r="BS27" s="83"/>
      <c r="BT27" s="6" t="str">
        <f t="shared" si="23"/>
        <v>34</v>
      </c>
      <c r="BU27" s="37" t="str">
        <f t="shared" si="23"/>
        <v>情報通信機器</v>
      </c>
      <c r="BV27" s="2">
        <f t="shared" si="4"/>
        <v>9439</v>
      </c>
      <c r="BW27" s="39" t="s">
        <v>141</v>
      </c>
      <c r="BX27" s="137">
        <f t="shared" si="24"/>
        <v>0.17596663583252892</v>
      </c>
      <c r="BY27" s="82" t="s">
        <v>142</v>
      </c>
      <c r="BZ27" s="2">
        <f t="shared" si="47"/>
        <v>1661</v>
      </c>
      <c r="CB27" s="552" t="s">
        <v>470</v>
      </c>
      <c r="CD27" s="2">
        <f t="shared" si="45"/>
        <v>1661</v>
      </c>
      <c r="CF27" s="2">
        <v>1697.0220482293898</v>
      </c>
      <c r="CG27" s="10"/>
      <c r="CI27" s="6" t="str">
        <f t="shared" si="25"/>
        <v>34</v>
      </c>
      <c r="CJ27" s="37" t="str">
        <f t="shared" si="25"/>
        <v>情報通信機器</v>
      </c>
      <c r="CK27" s="32"/>
      <c r="CL27" s="136">
        <f t="shared" si="6"/>
        <v>1697.0220482293898</v>
      </c>
      <c r="CM27" s="82" t="s">
        <v>141</v>
      </c>
      <c r="CN27" s="137">
        <f t="shared" si="26"/>
        <v>0.324624812651574</v>
      </c>
      <c r="CO27" s="82" t="s">
        <v>142</v>
      </c>
      <c r="CP27" s="2">
        <f t="shared" si="27"/>
        <v>551</v>
      </c>
      <c r="CR27" s="136">
        <f t="shared" si="7"/>
        <v>1697.0220482293898</v>
      </c>
      <c r="CS27" s="82" t="s">
        <v>141</v>
      </c>
      <c r="CT27" s="137">
        <f t="shared" si="8"/>
        <v>0.20958114991200899</v>
      </c>
      <c r="CU27" s="82" t="s">
        <v>142</v>
      </c>
      <c r="CV27" s="2">
        <f t="shared" si="28"/>
        <v>356</v>
      </c>
      <c r="CW27" s="10"/>
      <c r="CY27" s="555" t="str">
        <f t="shared" si="29"/>
        <v>34</v>
      </c>
      <c r="CZ27" s="37" t="str">
        <f t="shared" si="30"/>
        <v>情報通信機器</v>
      </c>
      <c r="DA27" s="32"/>
      <c r="DB27" s="136">
        <f t="shared" si="31"/>
        <v>1697.0220482293898</v>
      </c>
      <c r="DC27" s="82" t="s">
        <v>141</v>
      </c>
      <c r="DD27" s="137">
        <f t="shared" si="9"/>
        <v>3.4462726939999999E-4</v>
      </c>
      <c r="DE27" s="82" t="s">
        <v>142</v>
      </c>
      <c r="DF27" s="2">
        <f t="shared" si="32"/>
        <v>1</v>
      </c>
      <c r="DG27" s="10"/>
      <c r="DI27" s="6" t="str">
        <f t="shared" si="33"/>
        <v>34</v>
      </c>
      <c r="DJ27" s="37" t="str">
        <f t="shared" si="33"/>
        <v>情報通信機器</v>
      </c>
      <c r="DK27" s="34">
        <f t="shared" si="34"/>
        <v>73.521923120410563</v>
      </c>
      <c r="DL27" s="34">
        <f t="shared" si="35"/>
        <v>24</v>
      </c>
      <c r="DM27" s="2">
        <f t="shared" si="10"/>
        <v>15</v>
      </c>
      <c r="DN27" s="2">
        <f t="shared" si="36"/>
        <v>0</v>
      </c>
      <c r="DO27" s="34">
        <f t="shared" si="37"/>
        <v>9439</v>
      </c>
      <c r="DP27" s="34">
        <f t="shared" si="46"/>
        <v>1661</v>
      </c>
      <c r="DQ27" s="34">
        <f t="shared" si="38"/>
        <v>1697.0220482293898</v>
      </c>
      <c r="DR27" s="34">
        <f t="shared" si="39"/>
        <v>551</v>
      </c>
      <c r="DS27" s="2">
        <f t="shared" si="40"/>
        <v>356</v>
      </c>
      <c r="DT27" s="2">
        <f t="shared" si="41"/>
        <v>1</v>
      </c>
      <c r="DU27" s="10"/>
      <c r="DV27" s="10"/>
      <c r="DW27" s="6" t="str">
        <f t="shared" si="42"/>
        <v>34</v>
      </c>
      <c r="DX27" s="37" t="str">
        <f t="shared" si="42"/>
        <v>情報通信機器</v>
      </c>
      <c r="DY27" s="10">
        <f t="shared" si="43"/>
        <v>1770.5439713498004</v>
      </c>
      <c r="DZ27" s="34">
        <f t="shared" si="43"/>
        <v>575</v>
      </c>
      <c r="EA27" s="2">
        <f t="shared" si="43"/>
        <v>371</v>
      </c>
      <c r="EB27" s="2">
        <f t="shared" si="43"/>
        <v>1</v>
      </c>
    </row>
    <row r="28" spans="2:132">
      <c r="B28" s="6" t="s">
        <v>217</v>
      </c>
      <c r="C28" s="37" t="s">
        <v>24</v>
      </c>
      <c r="E28" s="147"/>
      <c r="G28" s="35">
        <f>移輸入係数M!AW27</f>
        <v>5.32864118622699E-2</v>
      </c>
      <c r="I28" s="35">
        <f>取引表!BN27</f>
        <v>0.29469429890190701</v>
      </c>
      <c r="K28" s="35">
        <f>取引表!BP27</f>
        <v>0.138565954318946</v>
      </c>
      <c r="M28" s="35">
        <f>雇用表!Q28</f>
        <v>5.8892610453999995E-4</v>
      </c>
      <c r="N28" s="131"/>
      <c r="O28" s="35">
        <f>取引表!BL27</f>
        <v>2.5344087885108418E-2</v>
      </c>
      <c r="P28" s="131"/>
      <c r="Q28" s="131"/>
      <c r="R28" s="6" t="str">
        <f t="shared" si="11"/>
        <v>35</v>
      </c>
      <c r="S28" s="148" t="str">
        <f t="shared" si="11"/>
        <v>輸送機械</v>
      </c>
      <c r="T28" s="2">
        <v>0</v>
      </c>
      <c r="U28" s="143" t="s">
        <v>51</v>
      </c>
      <c r="V28" s="137"/>
      <c r="W28" s="144" t="s">
        <v>69</v>
      </c>
      <c r="X28" s="2">
        <f t="shared" si="12"/>
        <v>0</v>
      </c>
      <c r="Y28" s="83"/>
      <c r="Z28" s="147" t="s">
        <v>170</v>
      </c>
      <c r="AA28" s="82" t="s">
        <v>141</v>
      </c>
      <c r="AB28" s="2">
        <f t="shared" si="13"/>
        <v>0</v>
      </c>
      <c r="AC28" s="82" t="s">
        <v>142</v>
      </c>
      <c r="AD28" s="2">
        <v>959.27800776772051</v>
      </c>
      <c r="AE28" s="10"/>
      <c r="AF28" s="10"/>
      <c r="AG28" s="6" t="str">
        <f t="shared" si="14"/>
        <v>35</v>
      </c>
      <c r="AH28" s="37" t="str">
        <f t="shared" si="14"/>
        <v>輸送機械</v>
      </c>
      <c r="AI28" s="136">
        <f t="shared" si="0"/>
        <v>959.27800776772051</v>
      </c>
      <c r="AJ28" s="39" t="s">
        <v>141</v>
      </c>
      <c r="AK28" s="137">
        <f t="shared" si="15"/>
        <v>0.29469429890190701</v>
      </c>
      <c r="AL28" s="39" t="s">
        <v>142</v>
      </c>
      <c r="AM28" s="2">
        <f t="shared" si="16"/>
        <v>283</v>
      </c>
      <c r="AN28" s="10"/>
      <c r="AO28" s="136">
        <f t="shared" si="1"/>
        <v>959.27800776772051</v>
      </c>
      <c r="AP28" s="82" t="s">
        <v>141</v>
      </c>
      <c r="AQ28" s="137">
        <f t="shared" si="17"/>
        <v>0.138565954318946</v>
      </c>
      <c r="AR28" s="82" t="s">
        <v>142</v>
      </c>
      <c r="AS28" s="2">
        <f t="shared" si="18"/>
        <v>133</v>
      </c>
      <c r="AT28" s="10"/>
      <c r="AV28" s="6" t="str">
        <f t="shared" si="19"/>
        <v>35</v>
      </c>
      <c r="AW28" s="37" t="str">
        <f t="shared" si="19"/>
        <v>輸送機械</v>
      </c>
      <c r="AX28" s="32"/>
      <c r="AY28" s="136">
        <f t="shared" si="2"/>
        <v>959.27800776772051</v>
      </c>
      <c r="AZ28" s="82" t="s">
        <v>141</v>
      </c>
      <c r="BA28" s="137">
        <f t="shared" si="3"/>
        <v>5.8892610453999995E-4</v>
      </c>
      <c r="BB28" s="82" t="s">
        <v>142</v>
      </c>
      <c r="BC28" s="2">
        <f t="shared" si="20"/>
        <v>1</v>
      </c>
      <c r="BD28" s="10"/>
      <c r="BJ28" s="6" t="str">
        <f t="shared" si="21"/>
        <v>35</v>
      </c>
      <c r="BK28" s="7" t="str">
        <f t="shared" si="21"/>
        <v>輸送機械</v>
      </c>
      <c r="BM28" s="145"/>
      <c r="BO28" s="35">
        <f t="shared" si="44"/>
        <v>2.5344087885108418E-2</v>
      </c>
      <c r="BQ28" s="2">
        <f t="shared" si="22"/>
        <v>21754</v>
      </c>
      <c r="BR28" s="10"/>
      <c r="BS28" s="83"/>
      <c r="BT28" s="6" t="str">
        <f t="shared" si="23"/>
        <v>35</v>
      </c>
      <c r="BU28" s="7" t="str">
        <f t="shared" si="23"/>
        <v>輸送機械</v>
      </c>
      <c r="BV28" s="2">
        <f t="shared" si="4"/>
        <v>21754</v>
      </c>
      <c r="BW28" s="39" t="s">
        <v>141</v>
      </c>
      <c r="BX28" s="137">
        <f t="shared" si="24"/>
        <v>5.32864118622699E-2</v>
      </c>
      <c r="BY28" s="82" t="s">
        <v>142</v>
      </c>
      <c r="BZ28" s="2">
        <f t="shared" si="47"/>
        <v>1159</v>
      </c>
      <c r="CB28" s="215" t="s">
        <v>170</v>
      </c>
      <c r="CC28" s="82" t="s">
        <v>141</v>
      </c>
      <c r="CD28" s="2">
        <f t="shared" si="45"/>
        <v>1159</v>
      </c>
      <c r="CE28" s="82" t="s">
        <v>142</v>
      </c>
      <c r="CF28" s="2">
        <v>1300.8420576396413</v>
      </c>
      <c r="CG28" s="10"/>
      <c r="CI28" s="6" t="str">
        <f t="shared" si="25"/>
        <v>35</v>
      </c>
      <c r="CJ28" s="7" t="str">
        <f t="shared" si="25"/>
        <v>輸送機械</v>
      </c>
      <c r="CK28" s="32"/>
      <c r="CL28" s="136">
        <f t="shared" si="6"/>
        <v>1300.8420576396413</v>
      </c>
      <c r="CM28" s="82" t="s">
        <v>141</v>
      </c>
      <c r="CN28" s="137">
        <f t="shared" si="26"/>
        <v>0.29469429890190701</v>
      </c>
      <c r="CO28" s="82" t="s">
        <v>142</v>
      </c>
      <c r="CP28" s="2">
        <f t="shared" si="27"/>
        <v>383</v>
      </c>
      <c r="CR28" s="136">
        <f t="shared" si="7"/>
        <v>1300.8420576396413</v>
      </c>
      <c r="CS28" s="82" t="s">
        <v>141</v>
      </c>
      <c r="CT28" s="137">
        <f t="shared" si="8"/>
        <v>0.138565954318946</v>
      </c>
      <c r="CU28" s="82" t="s">
        <v>142</v>
      </c>
      <c r="CV28" s="2">
        <f t="shared" si="28"/>
        <v>180</v>
      </c>
      <c r="CW28" s="10"/>
      <c r="CY28" s="555" t="str">
        <f t="shared" si="29"/>
        <v>35</v>
      </c>
      <c r="CZ28" s="37" t="str">
        <f t="shared" si="30"/>
        <v>輸送機械</v>
      </c>
      <c r="DA28" s="32"/>
      <c r="DB28" s="136">
        <f t="shared" si="31"/>
        <v>1300.8420576396413</v>
      </c>
      <c r="DC28" s="82" t="s">
        <v>141</v>
      </c>
      <c r="DD28" s="137">
        <f t="shared" si="9"/>
        <v>5.8892610453999995E-4</v>
      </c>
      <c r="DE28" s="82" t="s">
        <v>142</v>
      </c>
      <c r="DF28" s="2">
        <f t="shared" si="32"/>
        <v>1</v>
      </c>
      <c r="DG28" s="10"/>
      <c r="DI28" s="6" t="str">
        <f t="shared" si="33"/>
        <v>35</v>
      </c>
      <c r="DJ28" s="37" t="str">
        <f t="shared" si="33"/>
        <v>輸送機械</v>
      </c>
      <c r="DK28" s="34">
        <f t="shared" si="34"/>
        <v>959.27800776772051</v>
      </c>
      <c r="DL28" s="34">
        <f t="shared" si="35"/>
        <v>283</v>
      </c>
      <c r="DM28" s="2">
        <f t="shared" si="10"/>
        <v>133</v>
      </c>
      <c r="DN28" s="2">
        <f t="shared" si="36"/>
        <v>1</v>
      </c>
      <c r="DO28" s="34">
        <f t="shared" si="37"/>
        <v>21754</v>
      </c>
      <c r="DP28" s="34">
        <f t="shared" si="46"/>
        <v>1159</v>
      </c>
      <c r="DQ28" s="34">
        <f t="shared" si="38"/>
        <v>1300.8420576396413</v>
      </c>
      <c r="DR28" s="34">
        <f t="shared" si="39"/>
        <v>383</v>
      </c>
      <c r="DS28" s="2">
        <f t="shared" si="40"/>
        <v>180</v>
      </c>
      <c r="DT28" s="2">
        <f t="shared" si="41"/>
        <v>1</v>
      </c>
      <c r="DU28" s="10"/>
      <c r="DV28" s="10"/>
      <c r="DW28" s="6" t="str">
        <f t="shared" si="42"/>
        <v>35</v>
      </c>
      <c r="DX28" s="37" t="str">
        <f t="shared" si="42"/>
        <v>輸送機械</v>
      </c>
      <c r="DY28" s="10">
        <f t="shared" si="43"/>
        <v>2260.1200654073618</v>
      </c>
      <c r="DZ28" s="34">
        <f t="shared" si="43"/>
        <v>666</v>
      </c>
      <c r="EA28" s="2">
        <f t="shared" si="43"/>
        <v>313</v>
      </c>
      <c r="EB28" s="2">
        <f t="shared" si="43"/>
        <v>2</v>
      </c>
    </row>
    <row r="29" spans="2:132">
      <c r="B29" s="6" t="s">
        <v>218</v>
      </c>
      <c r="C29" s="37" t="s">
        <v>9</v>
      </c>
      <c r="E29" s="147"/>
      <c r="G29" s="35">
        <f>移輸入係数M!AW28</f>
        <v>0.2218941861818956</v>
      </c>
      <c r="I29" s="35">
        <f>取引表!BN28</f>
        <v>0.44488705354849001</v>
      </c>
      <c r="K29" s="35">
        <f>取引表!BP28</f>
        <v>0.202380206055394</v>
      </c>
      <c r="M29" s="35">
        <f>雇用表!Q29</f>
        <v>9.6593843906399995E-4</v>
      </c>
      <c r="N29" s="131"/>
      <c r="O29" s="35">
        <f>取引表!BL28</f>
        <v>9.8830738801395177E-3</v>
      </c>
      <c r="P29" s="131"/>
      <c r="Q29" s="131"/>
      <c r="R29" s="6" t="str">
        <f t="shared" si="11"/>
        <v>39</v>
      </c>
      <c r="S29" s="148" t="str">
        <f t="shared" si="11"/>
        <v>その他の製造工業製品</v>
      </c>
      <c r="T29" s="2">
        <v>0</v>
      </c>
      <c r="U29" s="143" t="s">
        <v>51</v>
      </c>
      <c r="V29" s="137"/>
      <c r="W29" s="144" t="s">
        <v>69</v>
      </c>
      <c r="X29" s="2">
        <f t="shared" si="12"/>
        <v>0</v>
      </c>
      <c r="Y29" s="83"/>
      <c r="Z29" s="147"/>
      <c r="AB29" s="2">
        <f t="shared" si="13"/>
        <v>0</v>
      </c>
      <c r="AD29" s="2">
        <v>7467.8951627270508</v>
      </c>
      <c r="AE29" s="10"/>
      <c r="AF29" s="10"/>
      <c r="AG29" s="6" t="str">
        <f t="shared" si="14"/>
        <v>39</v>
      </c>
      <c r="AH29" s="37" t="str">
        <f t="shared" si="14"/>
        <v>その他の製造工業製品</v>
      </c>
      <c r="AI29" s="136">
        <f t="shared" si="0"/>
        <v>7467.8951627270508</v>
      </c>
      <c r="AJ29" s="39" t="s">
        <v>141</v>
      </c>
      <c r="AK29" s="137">
        <f t="shared" si="15"/>
        <v>0.44488705354849001</v>
      </c>
      <c r="AL29" s="39" t="s">
        <v>142</v>
      </c>
      <c r="AM29" s="2">
        <f t="shared" si="16"/>
        <v>3322</v>
      </c>
      <c r="AN29" s="10"/>
      <c r="AO29" s="136">
        <f t="shared" si="1"/>
        <v>7467.8951627270508</v>
      </c>
      <c r="AP29" s="82" t="s">
        <v>141</v>
      </c>
      <c r="AQ29" s="137">
        <f t="shared" si="17"/>
        <v>0.202380206055394</v>
      </c>
      <c r="AR29" s="82" t="s">
        <v>142</v>
      </c>
      <c r="AS29" s="2">
        <f t="shared" si="18"/>
        <v>1511</v>
      </c>
      <c r="AT29" s="10"/>
      <c r="AV29" s="6" t="str">
        <f t="shared" si="19"/>
        <v>39</v>
      </c>
      <c r="AW29" s="37" t="str">
        <f t="shared" si="19"/>
        <v>その他の製造工業製品</v>
      </c>
      <c r="AX29" s="32"/>
      <c r="AY29" s="136">
        <f t="shared" si="2"/>
        <v>7467.8951627270508</v>
      </c>
      <c r="AZ29" s="82" t="s">
        <v>141</v>
      </c>
      <c r="BA29" s="137">
        <f t="shared" si="3"/>
        <v>9.6593843906399995E-4</v>
      </c>
      <c r="BB29" s="82" t="s">
        <v>142</v>
      </c>
      <c r="BC29" s="2">
        <f t="shared" si="20"/>
        <v>7</v>
      </c>
      <c r="BD29" s="10"/>
      <c r="BJ29" s="6" t="str">
        <f t="shared" si="21"/>
        <v>39</v>
      </c>
      <c r="BK29" s="7" t="str">
        <f t="shared" si="21"/>
        <v>その他の製造工業製品</v>
      </c>
      <c r="BM29" s="145"/>
      <c r="BO29" s="35">
        <f t="shared" si="44"/>
        <v>9.8830738801395177E-3</v>
      </c>
      <c r="BQ29" s="2">
        <f t="shared" si="22"/>
        <v>8483</v>
      </c>
      <c r="BR29" s="10"/>
      <c r="BS29" s="83"/>
      <c r="BT29" s="6" t="str">
        <f t="shared" si="23"/>
        <v>39</v>
      </c>
      <c r="BU29" s="7" t="str">
        <f t="shared" si="23"/>
        <v>その他の製造工業製品</v>
      </c>
      <c r="BV29" s="2">
        <f t="shared" si="4"/>
        <v>8483</v>
      </c>
      <c r="BW29" s="39" t="s">
        <v>141</v>
      </c>
      <c r="BX29" s="137">
        <f t="shared" si="24"/>
        <v>0.2218941861818956</v>
      </c>
      <c r="BY29" s="82" t="s">
        <v>142</v>
      </c>
      <c r="BZ29" s="2">
        <f t="shared" si="47"/>
        <v>1882</v>
      </c>
      <c r="CB29" s="147"/>
      <c r="CD29" s="2">
        <f t="shared" si="45"/>
        <v>1882</v>
      </c>
      <c r="CF29" s="2">
        <v>2954.2990743951123</v>
      </c>
      <c r="CG29" s="10"/>
      <c r="CI29" s="6" t="str">
        <f t="shared" si="25"/>
        <v>39</v>
      </c>
      <c r="CJ29" s="7" t="str">
        <f t="shared" si="25"/>
        <v>その他の製造工業製品</v>
      </c>
      <c r="CK29" s="32"/>
      <c r="CL29" s="136">
        <f t="shared" si="6"/>
        <v>2954.2990743951123</v>
      </c>
      <c r="CM29" s="82" t="s">
        <v>141</v>
      </c>
      <c r="CN29" s="137">
        <f t="shared" si="26"/>
        <v>0.44488705354849001</v>
      </c>
      <c r="CO29" s="82" t="s">
        <v>142</v>
      </c>
      <c r="CP29" s="2">
        <f t="shared" si="27"/>
        <v>1314</v>
      </c>
      <c r="CR29" s="136">
        <f t="shared" si="7"/>
        <v>2954.2990743951123</v>
      </c>
      <c r="CS29" s="82" t="s">
        <v>141</v>
      </c>
      <c r="CT29" s="137">
        <f t="shared" si="8"/>
        <v>0.202380206055394</v>
      </c>
      <c r="CU29" s="82" t="s">
        <v>142</v>
      </c>
      <c r="CV29" s="2">
        <f t="shared" si="28"/>
        <v>598</v>
      </c>
      <c r="CW29" s="10"/>
      <c r="CY29" s="555" t="str">
        <f t="shared" si="29"/>
        <v>39</v>
      </c>
      <c r="CZ29" s="37" t="str">
        <f t="shared" si="30"/>
        <v>その他の製造工業製品</v>
      </c>
      <c r="DA29" s="32"/>
      <c r="DB29" s="136">
        <f t="shared" si="31"/>
        <v>2954.2990743951123</v>
      </c>
      <c r="DC29" s="82" t="s">
        <v>141</v>
      </c>
      <c r="DD29" s="137">
        <f t="shared" si="9"/>
        <v>9.6593843906399995E-4</v>
      </c>
      <c r="DE29" s="82" t="s">
        <v>142</v>
      </c>
      <c r="DF29" s="2">
        <f t="shared" si="32"/>
        <v>3</v>
      </c>
      <c r="DG29" s="10"/>
      <c r="DI29" s="6" t="str">
        <f t="shared" si="33"/>
        <v>39</v>
      </c>
      <c r="DJ29" s="37" t="str">
        <f t="shared" si="33"/>
        <v>その他の製造工業製品</v>
      </c>
      <c r="DK29" s="34">
        <f t="shared" si="34"/>
        <v>7467.8951627270508</v>
      </c>
      <c r="DL29" s="34">
        <f t="shared" si="35"/>
        <v>3322</v>
      </c>
      <c r="DM29" s="2">
        <f t="shared" si="10"/>
        <v>1511</v>
      </c>
      <c r="DN29" s="2">
        <f t="shared" si="36"/>
        <v>7</v>
      </c>
      <c r="DO29" s="34">
        <f t="shared" si="37"/>
        <v>8483</v>
      </c>
      <c r="DP29" s="34">
        <f t="shared" si="46"/>
        <v>1882</v>
      </c>
      <c r="DQ29" s="34">
        <f t="shared" si="38"/>
        <v>2954.2990743951123</v>
      </c>
      <c r="DR29" s="34">
        <f t="shared" si="39"/>
        <v>1314</v>
      </c>
      <c r="DS29" s="2">
        <f t="shared" si="40"/>
        <v>598</v>
      </c>
      <c r="DT29" s="2">
        <f t="shared" si="41"/>
        <v>3</v>
      </c>
      <c r="DU29" s="10"/>
      <c r="DV29" s="10"/>
      <c r="DW29" s="6" t="str">
        <f t="shared" si="42"/>
        <v>39</v>
      </c>
      <c r="DX29" s="37" t="str">
        <f t="shared" si="42"/>
        <v>その他の製造工業製品</v>
      </c>
      <c r="DY29" s="10">
        <f t="shared" si="43"/>
        <v>10422.194237122163</v>
      </c>
      <c r="DZ29" s="34">
        <f t="shared" si="43"/>
        <v>4636</v>
      </c>
      <c r="EA29" s="2">
        <f t="shared" si="43"/>
        <v>2109</v>
      </c>
      <c r="EB29" s="2">
        <f t="shared" si="43"/>
        <v>10</v>
      </c>
    </row>
    <row r="30" spans="2:132">
      <c r="B30" s="6" t="s">
        <v>219</v>
      </c>
      <c r="C30" s="37" t="s">
        <v>2</v>
      </c>
      <c r="E30" s="135"/>
      <c r="G30" s="35">
        <f>移輸入係数M!AW29</f>
        <v>0.99985391042320915</v>
      </c>
      <c r="I30" s="35">
        <f>取引表!BN29</f>
        <v>0.48747409554836901</v>
      </c>
      <c r="K30" s="35">
        <f>取引表!BP29</f>
        <v>0.26298787076376301</v>
      </c>
      <c r="M30" s="35">
        <f>雇用表!Q30</f>
        <v>8.79279124578E-4</v>
      </c>
      <c r="N30" s="131"/>
      <c r="O30" s="35">
        <f>取引表!BL29</f>
        <v>0</v>
      </c>
      <c r="P30" s="131"/>
      <c r="Q30" s="131"/>
      <c r="R30" s="6" t="str">
        <f t="shared" si="11"/>
        <v>41</v>
      </c>
      <c r="S30" s="148" t="str">
        <f t="shared" si="11"/>
        <v>建設</v>
      </c>
      <c r="T30" s="2">
        <v>0</v>
      </c>
      <c r="U30" s="143" t="s">
        <v>51</v>
      </c>
      <c r="V30" s="137"/>
      <c r="W30" s="144" t="s">
        <v>69</v>
      </c>
      <c r="X30" s="2">
        <f t="shared" si="12"/>
        <v>0</v>
      </c>
      <c r="Y30" s="83"/>
      <c r="Z30" s="135"/>
      <c r="AB30" s="2">
        <f t="shared" si="13"/>
        <v>0</v>
      </c>
      <c r="AD30" s="2">
        <v>14785.423914144845</v>
      </c>
      <c r="AE30" s="10"/>
      <c r="AF30" s="10"/>
      <c r="AG30" s="6" t="str">
        <f t="shared" si="14"/>
        <v>41</v>
      </c>
      <c r="AH30" s="37" t="str">
        <f t="shared" si="14"/>
        <v>建設</v>
      </c>
      <c r="AI30" s="136">
        <f t="shared" si="0"/>
        <v>14785.423914144845</v>
      </c>
      <c r="AJ30" s="39" t="s">
        <v>141</v>
      </c>
      <c r="AK30" s="137">
        <f t="shared" si="15"/>
        <v>0.48747409554836901</v>
      </c>
      <c r="AL30" s="39" t="s">
        <v>142</v>
      </c>
      <c r="AM30" s="2">
        <f t="shared" si="16"/>
        <v>7208</v>
      </c>
      <c r="AN30" s="10"/>
      <c r="AO30" s="136">
        <f t="shared" si="1"/>
        <v>14785.423914144845</v>
      </c>
      <c r="AP30" s="82" t="s">
        <v>141</v>
      </c>
      <c r="AQ30" s="137">
        <f t="shared" si="17"/>
        <v>0.26298787076376301</v>
      </c>
      <c r="AR30" s="82" t="s">
        <v>142</v>
      </c>
      <c r="AS30" s="2">
        <f t="shared" si="18"/>
        <v>3888</v>
      </c>
      <c r="AT30" s="10"/>
      <c r="AV30" s="6" t="str">
        <f t="shared" si="19"/>
        <v>41</v>
      </c>
      <c r="AW30" s="37" t="str">
        <f t="shared" si="19"/>
        <v>建設</v>
      </c>
      <c r="AX30" s="32"/>
      <c r="AY30" s="136">
        <f t="shared" si="2"/>
        <v>14785.423914144845</v>
      </c>
      <c r="AZ30" s="82" t="s">
        <v>141</v>
      </c>
      <c r="BA30" s="137">
        <f t="shared" si="3"/>
        <v>8.79279124578E-4</v>
      </c>
      <c r="BB30" s="82" t="s">
        <v>142</v>
      </c>
      <c r="BC30" s="2">
        <f t="shared" si="20"/>
        <v>13</v>
      </c>
      <c r="BD30" s="10"/>
      <c r="BJ30" s="6" t="str">
        <f t="shared" si="21"/>
        <v>41</v>
      </c>
      <c r="BK30" s="7" t="str">
        <f t="shared" si="21"/>
        <v>建設</v>
      </c>
      <c r="BM30" s="145"/>
      <c r="BO30" s="35">
        <f t="shared" si="44"/>
        <v>0</v>
      </c>
      <c r="BQ30" s="2">
        <f t="shared" si="22"/>
        <v>0</v>
      </c>
      <c r="BR30" s="10"/>
      <c r="BS30" s="83"/>
      <c r="BT30" s="6" t="str">
        <f t="shared" si="23"/>
        <v>41</v>
      </c>
      <c r="BU30" s="7" t="str">
        <f t="shared" si="23"/>
        <v>建設</v>
      </c>
      <c r="BV30" s="2">
        <f t="shared" si="4"/>
        <v>0</v>
      </c>
      <c r="BW30" s="39" t="s">
        <v>141</v>
      </c>
      <c r="BX30" s="137">
        <f t="shared" si="24"/>
        <v>0.99985391042320915</v>
      </c>
      <c r="BY30" s="82" t="s">
        <v>142</v>
      </c>
      <c r="BZ30" s="2">
        <f t="shared" si="47"/>
        <v>0</v>
      </c>
      <c r="CB30" s="135"/>
      <c r="CD30" s="2">
        <f t="shared" si="45"/>
        <v>0</v>
      </c>
      <c r="CF30" s="2">
        <v>4118.0320485755192</v>
      </c>
      <c r="CG30" s="10"/>
      <c r="CI30" s="6" t="str">
        <f t="shared" si="25"/>
        <v>41</v>
      </c>
      <c r="CJ30" s="7" t="str">
        <f t="shared" si="25"/>
        <v>建設</v>
      </c>
      <c r="CK30" s="32"/>
      <c r="CL30" s="136">
        <f t="shared" si="6"/>
        <v>4118.0320485755192</v>
      </c>
      <c r="CM30" s="82" t="s">
        <v>141</v>
      </c>
      <c r="CN30" s="137">
        <f t="shared" si="26"/>
        <v>0.48747409554836901</v>
      </c>
      <c r="CO30" s="82" t="s">
        <v>142</v>
      </c>
      <c r="CP30" s="2">
        <f t="shared" si="27"/>
        <v>2007</v>
      </c>
      <c r="CR30" s="136">
        <f t="shared" si="7"/>
        <v>4118.0320485755192</v>
      </c>
      <c r="CS30" s="82" t="s">
        <v>141</v>
      </c>
      <c r="CT30" s="137">
        <f t="shared" si="8"/>
        <v>0.26298787076376301</v>
      </c>
      <c r="CU30" s="82" t="s">
        <v>142</v>
      </c>
      <c r="CV30" s="2">
        <f t="shared" si="28"/>
        <v>1083</v>
      </c>
      <c r="CW30" s="10"/>
      <c r="CY30" s="555" t="str">
        <f t="shared" si="29"/>
        <v>41</v>
      </c>
      <c r="CZ30" s="37" t="str">
        <f t="shared" si="30"/>
        <v>建設</v>
      </c>
      <c r="DA30" s="32"/>
      <c r="DB30" s="136">
        <f t="shared" si="31"/>
        <v>4118.0320485755192</v>
      </c>
      <c r="DC30" s="82" t="s">
        <v>141</v>
      </c>
      <c r="DD30" s="137">
        <f t="shared" si="9"/>
        <v>8.79279124578E-4</v>
      </c>
      <c r="DE30" s="82" t="s">
        <v>142</v>
      </c>
      <c r="DF30" s="2">
        <f t="shared" si="32"/>
        <v>4</v>
      </c>
      <c r="DG30" s="10"/>
      <c r="DI30" s="6" t="str">
        <f t="shared" si="33"/>
        <v>41</v>
      </c>
      <c r="DJ30" s="37" t="str">
        <f t="shared" si="33"/>
        <v>建設</v>
      </c>
      <c r="DK30" s="34">
        <f t="shared" si="34"/>
        <v>14785.423914144845</v>
      </c>
      <c r="DL30" s="34">
        <f t="shared" si="35"/>
        <v>7208</v>
      </c>
      <c r="DM30" s="2">
        <f t="shared" si="10"/>
        <v>3888</v>
      </c>
      <c r="DN30" s="2">
        <f t="shared" si="36"/>
        <v>13</v>
      </c>
      <c r="DO30" s="34">
        <f t="shared" si="37"/>
        <v>0</v>
      </c>
      <c r="DP30" s="34">
        <f t="shared" si="46"/>
        <v>0</v>
      </c>
      <c r="DQ30" s="34">
        <f t="shared" si="38"/>
        <v>4118.0320485755192</v>
      </c>
      <c r="DR30" s="34">
        <f t="shared" si="39"/>
        <v>2007</v>
      </c>
      <c r="DS30" s="2">
        <f t="shared" si="40"/>
        <v>1083</v>
      </c>
      <c r="DT30" s="2">
        <f t="shared" si="41"/>
        <v>4</v>
      </c>
      <c r="DU30" s="10"/>
      <c r="DV30" s="10"/>
      <c r="DW30" s="6" t="str">
        <f t="shared" si="42"/>
        <v>41</v>
      </c>
      <c r="DX30" s="37" t="str">
        <f t="shared" si="42"/>
        <v>建設</v>
      </c>
      <c r="DY30" s="10">
        <f t="shared" si="43"/>
        <v>18903.455962720363</v>
      </c>
      <c r="DZ30" s="34">
        <f t="shared" si="43"/>
        <v>9215</v>
      </c>
      <c r="EA30" s="2">
        <f t="shared" si="43"/>
        <v>4971</v>
      </c>
      <c r="EB30" s="2">
        <f t="shared" si="43"/>
        <v>17</v>
      </c>
    </row>
    <row r="31" spans="2:132">
      <c r="B31" s="6" t="s">
        <v>220</v>
      </c>
      <c r="C31" s="37" t="s">
        <v>25</v>
      </c>
      <c r="E31" s="135"/>
      <c r="G31" s="35">
        <f>移輸入係数M!AW30</f>
        <v>0.95085779246484237</v>
      </c>
      <c r="I31" s="35">
        <f>取引表!BN30</f>
        <v>0.40809634850131998</v>
      </c>
      <c r="K31" s="35">
        <f>取引表!BP30</f>
        <v>8.8869575666209996E-2</v>
      </c>
      <c r="M31" s="35">
        <f>雇用表!Q31</f>
        <v>1.42274930552E-4</v>
      </c>
      <c r="N31" s="131"/>
      <c r="O31" s="35">
        <f>取引表!BL30</f>
        <v>1.328146575418028E-2</v>
      </c>
      <c r="P31" s="131"/>
      <c r="Q31" s="131"/>
      <c r="R31" s="6" t="str">
        <f t="shared" si="11"/>
        <v>46</v>
      </c>
      <c r="S31" s="148" t="str">
        <f t="shared" si="11"/>
        <v>電力・ガス・熱供給</v>
      </c>
      <c r="T31" s="2">
        <v>0</v>
      </c>
      <c r="U31" s="143" t="s">
        <v>51</v>
      </c>
      <c r="V31" s="137"/>
      <c r="W31" s="144" t="s">
        <v>69</v>
      </c>
      <c r="X31" s="2">
        <f t="shared" si="12"/>
        <v>0</v>
      </c>
      <c r="Y31" s="83"/>
      <c r="Z31" s="135"/>
      <c r="AB31" s="2">
        <f t="shared" si="13"/>
        <v>0</v>
      </c>
      <c r="AD31" s="2">
        <v>56501.868123443288</v>
      </c>
      <c r="AE31" s="10"/>
      <c r="AF31" s="10"/>
      <c r="AG31" s="6" t="str">
        <f t="shared" si="14"/>
        <v>46</v>
      </c>
      <c r="AH31" s="37" t="str">
        <f t="shared" si="14"/>
        <v>電力・ガス・熱供給</v>
      </c>
      <c r="AI31" s="136">
        <f t="shared" si="0"/>
        <v>56501.868123443288</v>
      </c>
      <c r="AJ31" s="39" t="s">
        <v>141</v>
      </c>
      <c r="AK31" s="137">
        <f t="shared" si="15"/>
        <v>0.40809634850131998</v>
      </c>
      <c r="AL31" s="39" t="s">
        <v>142</v>
      </c>
      <c r="AM31" s="2">
        <f t="shared" si="16"/>
        <v>23058</v>
      </c>
      <c r="AN31" s="10"/>
      <c r="AO31" s="136">
        <f t="shared" si="1"/>
        <v>56501.868123443288</v>
      </c>
      <c r="AP31" s="82" t="s">
        <v>141</v>
      </c>
      <c r="AQ31" s="137">
        <f t="shared" si="17"/>
        <v>8.8869575666209996E-2</v>
      </c>
      <c r="AR31" s="82" t="s">
        <v>142</v>
      </c>
      <c r="AS31" s="2">
        <f t="shared" si="18"/>
        <v>5021</v>
      </c>
      <c r="AT31" s="10"/>
      <c r="AV31" s="6" t="str">
        <f t="shared" si="19"/>
        <v>46</v>
      </c>
      <c r="AW31" s="37" t="str">
        <f t="shared" si="19"/>
        <v>電力・ガス・熱供給</v>
      </c>
      <c r="AX31" s="32"/>
      <c r="AY31" s="136">
        <f t="shared" si="2"/>
        <v>56501.868123443288</v>
      </c>
      <c r="AZ31" s="82" t="s">
        <v>141</v>
      </c>
      <c r="BA31" s="137">
        <f t="shared" si="3"/>
        <v>1.42274930552E-4</v>
      </c>
      <c r="BB31" s="82" t="s">
        <v>142</v>
      </c>
      <c r="BC31" s="2">
        <f t="shared" si="20"/>
        <v>8</v>
      </c>
      <c r="BD31" s="10"/>
      <c r="BJ31" s="6" t="str">
        <f t="shared" si="21"/>
        <v>46</v>
      </c>
      <c r="BK31" s="7" t="str">
        <f t="shared" si="21"/>
        <v>電力・ガス・熱供給</v>
      </c>
      <c r="BM31" s="145"/>
      <c r="BO31" s="35">
        <f t="shared" si="44"/>
        <v>1.328146575418028E-2</v>
      </c>
      <c r="BQ31" s="2">
        <f t="shared" si="22"/>
        <v>11400</v>
      </c>
      <c r="BR31" s="10"/>
      <c r="BS31" s="83"/>
      <c r="BT31" s="6" t="str">
        <f t="shared" si="23"/>
        <v>46</v>
      </c>
      <c r="BU31" s="7" t="str">
        <f t="shared" si="23"/>
        <v>電力・ガス・熱供給</v>
      </c>
      <c r="BV31" s="2">
        <f t="shared" si="4"/>
        <v>11400</v>
      </c>
      <c r="BW31" s="39" t="s">
        <v>141</v>
      </c>
      <c r="BX31" s="137">
        <f t="shared" si="24"/>
        <v>0.95085779246484237</v>
      </c>
      <c r="BY31" s="82" t="s">
        <v>142</v>
      </c>
      <c r="BZ31" s="2">
        <f t="shared" si="47"/>
        <v>10840</v>
      </c>
      <c r="CB31" s="135"/>
      <c r="CD31" s="2">
        <f t="shared" si="45"/>
        <v>10840</v>
      </c>
      <c r="CF31" s="2">
        <v>17841.346921304288</v>
      </c>
      <c r="CG31" s="10"/>
      <c r="CI31" s="6" t="str">
        <f t="shared" si="25"/>
        <v>46</v>
      </c>
      <c r="CJ31" s="7" t="str">
        <f t="shared" si="25"/>
        <v>電力・ガス・熱供給</v>
      </c>
      <c r="CK31" s="32"/>
      <c r="CL31" s="136">
        <f t="shared" si="6"/>
        <v>17841.346921304288</v>
      </c>
      <c r="CM31" s="82" t="s">
        <v>141</v>
      </c>
      <c r="CN31" s="137">
        <f t="shared" si="26"/>
        <v>0.40809634850131998</v>
      </c>
      <c r="CO31" s="82" t="s">
        <v>142</v>
      </c>
      <c r="CP31" s="2">
        <f t="shared" si="27"/>
        <v>7281</v>
      </c>
      <c r="CR31" s="136">
        <f t="shared" si="7"/>
        <v>17841.346921304288</v>
      </c>
      <c r="CS31" s="82" t="s">
        <v>141</v>
      </c>
      <c r="CT31" s="137">
        <f t="shared" si="8"/>
        <v>8.8869575666209996E-2</v>
      </c>
      <c r="CU31" s="82" t="s">
        <v>142</v>
      </c>
      <c r="CV31" s="2">
        <f t="shared" si="28"/>
        <v>1586</v>
      </c>
      <c r="CW31" s="10"/>
      <c r="CY31" s="555" t="str">
        <f t="shared" si="29"/>
        <v>46</v>
      </c>
      <c r="CZ31" s="37" t="str">
        <f t="shared" si="30"/>
        <v>電力・ガス・熱供給</v>
      </c>
      <c r="DA31" s="32"/>
      <c r="DB31" s="136">
        <f t="shared" si="31"/>
        <v>17841.346921304288</v>
      </c>
      <c r="DC31" s="82" t="s">
        <v>141</v>
      </c>
      <c r="DD31" s="137">
        <f t="shared" si="9"/>
        <v>1.42274930552E-4</v>
      </c>
      <c r="DE31" s="82" t="s">
        <v>142</v>
      </c>
      <c r="DF31" s="2">
        <f t="shared" si="32"/>
        <v>3</v>
      </c>
      <c r="DG31" s="10"/>
      <c r="DI31" s="6" t="str">
        <f t="shared" si="33"/>
        <v>46</v>
      </c>
      <c r="DJ31" s="37" t="str">
        <f t="shared" si="33"/>
        <v>電力・ガス・熱供給</v>
      </c>
      <c r="DK31" s="34">
        <f t="shared" si="34"/>
        <v>56501.868123443288</v>
      </c>
      <c r="DL31" s="34">
        <f t="shared" si="35"/>
        <v>23058</v>
      </c>
      <c r="DM31" s="2">
        <f t="shared" si="10"/>
        <v>5021</v>
      </c>
      <c r="DN31" s="2">
        <f t="shared" si="36"/>
        <v>8</v>
      </c>
      <c r="DO31" s="34">
        <f t="shared" si="37"/>
        <v>11400</v>
      </c>
      <c r="DP31" s="34">
        <f t="shared" si="46"/>
        <v>10840</v>
      </c>
      <c r="DQ31" s="34">
        <f t="shared" si="38"/>
        <v>17841.346921304288</v>
      </c>
      <c r="DR31" s="34">
        <f t="shared" si="39"/>
        <v>7281</v>
      </c>
      <c r="DS31" s="2">
        <f t="shared" si="40"/>
        <v>1586</v>
      </c>
      <c r="DT31" s="2">
        <f t="shared" si="41"/>
        <v>3</v>
      </c>
      <c r="DU31" s="10"/>
      <c r="DV31" s="10"/>
      <c r="DW31" s="6" t="str">
        <f t="shared" si="42"/>
        <v>46</v>
      </c>
      <c r="DX31" s="37" t="str">
        <f t="shared" si="42"/>
        <v>電力・ガス・熱供給</v>
      </c>
      <c r="DY31" s="10">
        <f t="shared" si="43"/>
        <v>74343.215044747572</v>
      </c>
      <c r="DZ31" s="34">
        <f t="shared" si="43"/>
        <v>30339</v>
      </c>
      <c r="EA31" s="2">
        <f t="shared" si="43"/>
        <v>6607</v>
      </c>
      <c r="EB31" s="2">
        <f t="shared" si="43"/>
        <v>11</v>
      </c>
    </row>
    <row r="32" spans="2:132">
      <c r="B32" s="6" t="s">
        <v>221</v>
      </c>
      <c r="C32" s="37" t="s">
        <v>250</v>
      </c>
      <c r="E32" s="135"/>
      <c r="G32" s="35">
        <f>移輸入係数M!AW31</f>
        <v>0.99902391130106794</v>
      </c>
      <c r="I32" s="35">
        <f>取引表!BN31</f>
        <v>0.51714513916280103</v>
      </c>
      <c r="K32" s="35">
        <f>取引表!BP31</f>
        <v>0.15704883510965001</v>
      </c>
      <c r="M32" s="35">
        <f>雇用表!Q32</f>
        <v>3.2985614253999999E-4</v>
      </c>
      <c r="N32" s="131"/>
      <c r="O32" s="35">
        <f>取引表!BL31</f>
        <v>6.5391804311106198E-3</v>
      </c>
      <c r="P32" s="131"/>
      <c r="Q32" s="131"/>
      <c r="R32" s="6" t="str">
        <f t="shared" si="11"/>
        <v>47</v>
      </c>
      <c r="S32" s="148" t="str">
        <f t="shared" si="11"/>
        <v>水道</v>
      </c>
      <c r="T32" s="2">
        <v>0</v>
      </c>
      <c r="U32" s="143" t="s">
        <v>51</v>
      </c>
      <c r="V32" s="137"/>
      <c r="W32" s="144" t="s">
        <v>69</v>
      </c>
      <c r="X32" s="2">
        <f t="shared" si="12"/>
        <v>0</v>
      </c>
      <c r="Y32" s="83"/>
      <c r="Z32" s="135"/>
      <c r="AB32" s="2">
        <f t="shared" si="13"/>
        <v>0</v>
      </c>
      <c r="AD32" s="2">
        <v>11457.603099494056</v>
      </c>
      <c r="AE32" s="10"/>
      <c r="AF32" s="10"/>
      <c r="AG32" s="6" t="str">
        <f t="shared" si="14"/>
        <v>47</v>
      </c>
      <c r="AH32" s="37" t="str">
        <f t="shared" si="14"/>
        <v>水道</v>
      </c>
      <c r="AI32" s="136">
        <f t="shared" si="0"/>
        <v>11457.603099494056</v>
      </c>
      <c r="AJ32" s="39" t="s">
        <v>141</v>
      </c>
      <c r="AK32" s="137">
        <f t="shared" si="15"/>
        <v>0.51714513916280103</v>
      </c>
      <c r="AL32" s="39" t="s">
        <v>142</v>
      </c>
      <c r="AM32" s="2">
        <f t="shared" si="16"/>
        <v>5925</v>
      </c>
      <c r="AN32" s="10"/>
      <c r="AO32" s="136">
        <f t="shared" si="1"/>
        <v>11457.603099494056</v>
      </c>
      <c r="AP32" s="82" t="s">
        <v>141</v>
      </c>
      <c r="AQ32" s="137">
        <f t="shared" si="17"/>
        <v>0.15704883510965001</v>
      </c>
      <c r="AR32" s="82" t="s">
        <v>142</v>
      </c>
      <c r="AS32" s="2">
        <f t="shared" si="18"/>
        <v>1799</v>
      </c>
      <c r="AT32" s="10"/>
      <c r="AV32" s="6" t="str">
        <f t="shared" si="19"/>
        <v>47</v>
      </c>
      <c r="AW32" s="37" t="str">
        <f t="shared" si="19"/>
        <v>水道</v>
      </c>
      <c r="AX32" s="32"/>
      <c r="AY32" s="136">
        <f t="shared" si="2"/>
        <v>11457.603099494056</v>
      </c>
      <c r="AZ32" s="82" t="s">
        <v>141</v>
      </c>
      <c r="BA32" s="137">
        <f t="shared" si="3"/>
        <v>3.2985614253999999E-4</v>
      </c>
      <c r="BB32" s="82" t="s">
        <v>142</v>
      </c>
      <c r="BC32" s="2">
        <f t="shared" si="20"/>
        <v>4</v>
      </c>
      <c r="BD32" s="10"/>
      <c r="BJ32" s="6" t="str">
        <f t="shared" si="21"/>
        <v>47</v>
      </c>
      <c r="BK32" s="7" t="str">
        <f t="shared" si="21"/>
        <v>水道</v>
      </c>
      <c r="BM32" s="145"/>
      <c r="BO32" s="35">
        <f t="shared" si="44"/>
        <v>6.5391804311106198E-3</v>
      </c>
      <c r="BQ32" s="2">
        <f t="shared" si="22"/>
        <v>5613</v>
      </c>
      <c r="BR32" s="10"/>
      <c r="BS32" s="83"/>
      <c r="BT32" s="6" t="str">
        <f t="shared" si="23"/>
        <v>47</v>
      </c>
      <c r="BU32" s="7" t="str">
        <f t="shared" si="23"/>
        <v>水道</v>
      </c>
      <c r="BV32" s="2">
        <f t="shared" si="4"/>
        <v>5613</v>
      </c>
      <c r="BW32" s="39" t="s">
        <v>141</v>
      </c>
      <c r="BX32" s="137">
        <f t="shared" si="24"/>
        <v>0.99902391130106794</v>
      </c>
      <c r="BY32" s="82" t="s">
        <v>142</v>
      </c>
      <c r="BZ32" s="2">
        <f t="shared" si="47"/>
        <v>5608</v>
      </c>
      <c r="CB32" s="135"/>
      <c r="CD32" s="2">
        <f t="shared" si="45"/>
        <v>5608</v>
      </c>
      <c r="CF32" s="2">
        <v>8227.1726244511628</v>
      </c>
      <c r="CG32" s="10"/>
      <c r="CI32" s="6" t="str">
        <f t="shared" si="25"/>
        <v>47</v>
      </c>
      <c r="CJ32" s="7" t="str">
        <f t="shared" si="25"/>
        <v>水道</v>
      </c>
      <c r="CK32" s="32"/>
      <c r="CL32" s="136">
        <f t="shared" si="6"/>
        <v>8227.1726244511628</v>
      </c>
      <c r="CM32" s="82" t="s">
        <v>141</v>
      </c>
      <c r="CN32" s="137">
        <f t="shared" si="26"/>
        <v>0.51714513916280103</v>
      </c>
      <c r="CO32" s="82" t="s">
        <v>142</v>
      </c>
      <c r="CP32" s="2">
        <f t="shared" si="27"/>
        <v>4255</v>
      </c>
      <c r="CR32" s="136">
        <f t="shared" si="7"/>
        <v>8227.1726244511628</v>
      </c>
      <c r="CS32" s="82" t="s">
        <v>141</v>
      </c>
      <c r="CT32" s="137">
        <f t="shared" si="8"/>
        <v>0.15704883510965001</v>
      </c>
      <c r="CU32" s="82" t="s">
        <v>142</v>
      </c>
      <c r="CV32" s="2">
        <f t="shared" si="28"/>
        <v>1292</v>
      </c>
      <c r="CW32" s="10"/>
      <c r="CY32" s="555" t="str">
        <f t="shared" si="29"/>
        <v>47</v>
      </c>
      <c r="CZ32" s="37" t="str">
        <f t="shared" si="30"/>
        <v>水道</v>
      </c>
      <c r="DA32" s="32"/>
      <c r="DB32" s="136">
        <f t="shared" si="31"/>
        <v>8227.1726244511628</v>
      </c>
      <c r="DC32" s="82" t="s">
        <v>141</v>
      </c>
      <c r="DD32" s="137">
        <f t="shared" si="9"/>
        <v>3.2985614253999999E-4</v>
      </c>
      <c r="DE32" s="82" t="s">
        <v>142</v>
      </c>
      <c r="DF32" s="2">
        <f t="shared" si="32"/>
        <v>3</v>
      </c>
      <c r="DG32" s="10"/>
      <c r="DI32" s="6" t="str">
        <f t="shared" si="33"/>
        <v>47</v>
      </c>
      <c r="DJ32" s="37" t="str">
        <f t="shared" si="33"/>
        <v>水道</v>
      </c>
      <c r="DK32" s="34">
        <f t="shared" si="34"/>
        <v>11457.603099494056</v>
      </c>
      <c r="DL32" s="34">
        <f t="shared" si="35"/>
        <v>5925</v>
      </c>
      <c r="DM32" s="2">
        <f t="shared" si="10"/>
        <v>1799</v>
      </c>
      <c r="DN32" s="2">
        <f t="shared" si="36"/>
        <v>4</v>
      </c>
      <c r="DO32" s="34">
        <f t="shared" si="37"/>
        <v>5613</v>
      </c>
      <c r="DP32" s="34">
        <f t="shared" si="46"/>
        <v>5608</v>
      </c>
      <c r="DQ32" s="34">
        <f t="shared" si="38"/>
        <v>8227.1726244511628</v>
      </c>
      <c r="DR32" s="34">
        <f t="shared" si="39"/>
        <v>4255</v>
      </c>
      <c r="DS32" s="2">
        <f t="shared" si="40"/>
        <v>1292</v>
      </c>
      <c r="DT32" s="2">
        <f t="shared" si="41"/>
        <v>3</v>
      </c>
      <c r="DU32" s="10"/>
      <c r="DV32" s="10"/>
      <c r="DW32" s="6" t="str">
        <f t="shared" si="42"/>
        <v>47</v>
      </c>
      <c r="DX32" s="37" t="str">
        <f t="shared" si="42"/>
        <v>水道</v>
      </c>
      <c r="DY32" s="10">
        <f t="shared" si="43"/>
        <v>19684.775723945218</v>
      </c>
      <c r="DZ32" s="34">
        <f t="shared" si="43"/>
        <v>10180</v>
      </c>
      <c r="EA32" s="2">
        <f t="shared" si="43"/>
        <v>3091</v>
      </c>
      <c r="EB32" s="2">
        <f t="shared" si="43"/>
        <v>7</v>
      </c>
    </row>
    <row r="33" spans="1:132">
      <c r="B33" s="6" t="s">
        <v>222</v>
      </c>
      <c r="C33" s="37" t="s">
        <v>251</v>
      </c>
      <c r="E33" s="135"/>
      <c r="G33" s="35">
        <f>移輸入係数M!AW32</f>
        <v>0.99962615178237635</v>
      </c>
      <c r="I33" s="35">
        <f>取引表!BN32</f>
        <v>0.68150941772472795</v>
      </c>
      <c r="K33" s="35">
        <f>取引表!BP32</f>
        <v>0.49588074662680498</v>
      </c>
      <c r="M33" s="35">
        <f>雇用表!Q33</f>
        <v>1.054923612165E-3</v>
      </c>
      <c r="N33" s="131"/>
      <c r="O33" s="35">
        <f>取引表!BL32</f>
        <v>8.0743316397536592E-4</v>
      </c>
      <c r="P33" s="131"/>
      <c r="Q33" s="131"/>
      <c r="R33" s="6" t="str">
        <f t="shared" si="11"/>
        <v>48</v>
      </c>
      <c r="S33" s="148" t="str">
        <f t="shared" si="11"/>
        <v>廃棄物処理</v>
      </c>
      <c r="T33" s="2">
        <v>0</v>
      </c>
      <c r="U33" s="143" t="s">
        <v>51</v>
      </c>
      <c r="V33" s="137"/>
      <c r="W33" s="144" t="s">
        <v>69</v>
      </c>
      <c r="X33" s="2">
        <f t="shared" si="12"/>
        <v>0</v>
      </c>
      <c r="Y33" s="83"/>
      <c r="Z33" s="135"/>
      <c r="AB33" s="2">
        <f t="shared" si="13"/>
        <v>0</v>
      </c>
      <c r="AD33" s="2">
        <v>7311.4463489715636</v>
      </c>
      <c r="AE33" s="10"/>
      <c r="AF33" s="10"/>
      <c r="AG33" s="6" t="str">
        <f t="shared" si="14"/>
        <v>48</v>
      </c>
      <c r="AH33" s="37" t="str">
        <f t="shared" si="14"/>
        <v>廃棄物処理</v>
      </c>
      <c r="AI33" s="136">
        <f t="shared" si="0"/>
        <v>7311.4463489715636</v>
      </c>
      <c r="AJ33" s="39" t="s">
        <v>141</v>
      </c>
      <c r="AK33" s="137">
        <f t="shared" si="15"/>
        <v>0.68150941772472795</v>
      </c>
      <c r="AL33" s="39" t="s">
        <v>142</v>
      </c>
      <c r="AM33" s="2">
        <f t="shared" si="16"/>
        <v>4983</v>
      </c>
      <c r="AN33" s="10"/>
      <c r="AO33" s="136">
        <f t="shared" si="1"/>
        <v>7311.4463489715636</v>
      </c>
      <c r="AP33" s="82" t="s">
        <v>141</v>
      </c>
      <c r="AQ33" s="137">
        <f t="shared" si="17"/>
        <v>0.49588074662680498</v>
      </c>
      <c r="AR33" s="82" t="s">
        <v>142</v>
      </c>
      <c r="AS33" s="2">
        <f t="shared" si="18"/>
        <v>3626</v>
      </c>
      <c r="AT33" s="10"/>
      <c r="AV33" s="6" t="str">
        <f t="shared" si="19"/>
        <v>48</v>
      </c>
      <c r="AW33" s="37" t="str">
        <f t="shared" si="19"/>
        <v>廃棄物処理</v>
      </c>
      <c r="AX33" s="32"/>
      <c r="AY33" s="136">
        <f t="shared" si="2"/>
        <v>7311.4463489715636</v>
      </c>
      <c r="AZ33" s="82" t="s">
        <v>141</v>
      </c>
      <c r="BA33" s="137">
        <f t="shared" si="3"/>
        <v>1.054923612165E-3</v>
      </c>
      <c r="BB33" s="82" t="s">
        <v>142</v>
      </c>
      <c r="BC33" s="2">
        <f t="shared" si="20"/>
        <v>8</v>
      </c>
      <c r="BD33" s="10"/>
      <c r="BJ33" s="6" t="str">
        <f t="shared" si="21"/>
        <v>48</v>
      </c>
      <c r="BK33" s="7" t="str">
        <f t="shared" si="21"/>
        <v>廃棄物処理</v>
      </c>
      <c r="BM33" s="145"/>
      <c r="BO33" s="35">
        <f t="shared" si="44"/>
        <v>8.0743316397536592E-4</v>
      </c>
      <c r="BQ33" s="2">
        <f t="shared" si="22"/>
        <v>693</v>
      </c>
      <c r="BR33" s="10"/>
      <c r="BS33" s="83"/>
      <c r="BT33" s="6" t="str">
        <f t="shared" si="23"/>
        <v>48</v>
      </c>
      <c r="BU33" s="7" t="str">
        <f t="shared" si="23"/>
        <v>廃棄物処理</v>
      </c>
      <c r="BV33" s="2">
        <f t="shared" si="4"/>
        <v>693</v>
      </c>
      <c r="BW33" s="39" t="s">
        <v>141</v>
      </c>
      <c r="BX33" s="137">
        <f t="shared" si="24"/>
        <v>0.99962615178237635</v>
      </c>
      <c r="BY33" s="82" t="s">
        <v>142</v>
      </c>
      <c r="BZ33" s="2">
        <f t="shared" si="47"/>
        <v>693</v>
      </c>
      <c r="CB33" s="135"/>
      <c r="CD33" s="2">
        <f t="shared" si="45"/>
        <v>693</v>
      </c>
      <c r="CF33" s="2">
        <v>3000.576208201453</v>
      </c>
      <c r="CG33" s="10"/>
      <c r="CI33" s="6" t="str">
        <f t="shared" si="25"/>
        <v>48</v>
      </c>
      <c r="CJ33" s="7" t="str">
        <f t="shared" si="25"/>
        <v>廃棄物処理</v>
      </c>
      <c r="CK33" s="32"/>
      <c r="CL33" s="136">
        <f t="shared" si="6"/>
        <v>3000.576208201453</v>
      </c>
      <c r="CM33" s="82" t="s">
        <v>141</v>
      </c>
      <c r="CN33" s="137">
        <f t="shared" si="26"/>
        <v>0.68150941772472795</v>
      </c>
      <c r="CO33" s="82" t="s">
        <v>142</v>
      </c>
      <c r="CP33" s="2">
        <f t="shared" si="27"/>
        <v>2045</v>
      </c>
      <c r="CR33" s="136">
        <f t="shared" si="7"/>
        <v>3000.576208201453</v>
      </c>
      <c r="CS33" s="82" t="s">
        <v>141</v>
      </c>
      <c r="CT33" s="137">
        <f t="shared" si="8"/>
        <v>0.49588074662680498</v>
      </c>
      <c r="CU33" s="82" t="s">
        <v>142</v>
      </c>
      <c r="CV33" s="2">
        <f t="shared" si="28"/>
        <v>1488</v>
      </c>
      <c r="CW33" s="10"/>
      <c r="CY33" s="555" t="str">
        <f t="shared" si="29"/>
        <v>48</v>
      </c>
      <c r="CZ33" s="37" t="str">
        <f t="shared" si="30"/>
        <v>廃棄物処理</v>
      </c>
      <c r="DA33" s="32"/>
      <c r="DB33" s="136">
        <f t="shared" si="31"/>
        <v>3000.576208201453</v>
      </c>
      <c r="DC33" s="82" t="s">
        <v>141</v>
      </c>
      <c r="DD33" s="137">
        <f t="shared" si="9"/>
        <v>1.054923612165E-3</v>
      </c>
      <c r="DE33" s="82" t="s">
        <v>142</v>
      </c>
      <c r="DF33" s="2">
        <f t="shared" si="32"/>
        <v>3</v>
      </c>
      <c r="DG33" s="10"/>
      <c r="DI33" s="6" t="str">
        <f t="shared" si="33"/>
        <v>48</v>
      </c>
      <c r="DJ33" s="37" t="str">
        <f t="shared" si="33"/>
        <v>廃棄物処理</v>
      </c>
      <c r="DK33" s="34">
        <f t="shared" si="34"/>
        <v>7311.4463489715636</v>
      </c>
      <c r="DL33" s="34">
        <f t="shared" si="35"/>
        <v>4983</v>
      </c>
      <c r="DM33" s="2">
        <f t="shared" si="10"/>
        <v>3626</v>
      </c>
      <c r="DN33" s="2">
        <f t="shared" si="36"/>
        <v>8</v>
      </c>
      <c r="DO33" s="34">
        <f t="shared" si="37"/>
        <v>693</v>
      </c>
      <c r="DP33" s="34">
        <f t="shared" si="46"/>
        <v>693</v>
      </c>
      <c r="DQ33" s="34">
        <f t="shared" si="38"/>
        <v>3000.576208201453</v>
      </c>
      <c r="DR33" s="34">
        <f t="shared" si="39"/>
        <v>2045</v>
      </c>
      <c r="DS33" s="2">
        <f t="shared" si="40"/>
        <v>1488</v>
      </c>
      <c r="DT33" s="2">
        <f t="shared" si="41"/>
        <v>3</v>
      </c>
      <c r="DU33" s="10"/>
      <c r="DV33" s="10"/>
      <c r="DW33" s="6" t="str">
        <f t="shared" si="42"/>
        <v>48</v>
      </c>
      <c r="DX33" s="37" t="str">
        <f t="shared" si="42"/>
        <v>廃棄物処理</v>
      </c>
      <c r="DY33" s="10">
        <f t="shared" si="43"/>
        <v>10312.022557173017</v>
      </c>
      <c r="DZ33" s="34">
        <f t="shared" si="43"/>
        <v>7028</v>
      </c>
      <c r="EA33" s="2">
        <f t="shared" si="43"/>
        <v>5114</v>
      </c>
      <c r="EB33" s="2">
        <f t="shared" si="43"/>
        <v>11</v>
      </c>
    </row>
    <row r="34" spans="1:132">
      <c r="B34" s="6" t="s">
        <v>223</v>
      </c>
      <c r="C34" s="37" t="s">
        <v>3</v>
      </c>
      <c r="E34" s="135"/>
      <c r="G34" s="35">
        <f>移輸入係数M!AW33</f>
        <v>0.66901051025443381</v>
      </c>
      <c r="I34" s="35">
        <f>取引表!BN33</f>
        <v>0.741048964521552</v>
      </c>
      <c r="K34" s="35">
        <f>取引表!BP33</f>
        <v>0.29699064450206902</v>
      </c>
      <c r="M34" s="35">
        <f>雇用表!Q34</f>
        <v>1.519874857148E-3</v>
      </c>
      <c r="N34" s="131"/>
      <c r="O34" s="35">
        <f>取引表!BL33</f>
        <v>0.15472991169504294</v>
      </c>
      <c r="P34" s="131"/>
      <c r="Q34" s="131"/>
      <c r="R34" s="6" t="str">
        <f t="shared" si="11"/>
        <v>51</v>
      </c>
      <c r="S34" s="148" t="str">
        <f t="shared" si="11"/>
        <v>商業</v>
      </c>
      <c r="T34" s="2">
        <v>0</v>
      </c>
      <c r="U34" s="143" t="s">
        <v>51</v>
      </c>
      <c r="V34" s="137"/>
      <c r="W34" s="144" t="s">
        <v>69</v>
      </c>
      <c r="X34" s="2">
        <f>ROUND(T34*V34,0)</f>
        <v>0</v>
      </c>
      <c r="Y34" s="83"/>
      <c r="Z34" s="135"/>
      <c r="AB34" s="2">
        <f t="shared" si="13"/>
        <v>0</v>
      </c>
      <c r="AD34" s="2">
        <v>383179.6648875816</v>
      </c>
      <c r="AE34" s="10"/>
      <c r="AF34" s="10"/>
      <c r="AG34" s="6" t="str">
        <f t="shared" si="14"/>
        <v>51</v>
      </c>
      <c r="AH34" s="37" t="str">
        <f t="shared" si="14"/>
        <v>商業</v>
      </c>
      <c r="AI34" s="136">
        <f t="shared" si="0"/>
        <v>383179.6648875816</v>
      </c>
      <c r="AJ34" s="39" t="s">
        <v>141</v>
      </c>
      <c r="AK34" s="137">
        <f t="shared" si="15"/>
        <v>0.741048964521552</v>
      </c>
      <c r="AL34" s="39" t="s">
        <v>142</v>
      </c>
      <c r="AM34" s="2">
        <f t="shared" si="16"/>
        <v>283955</v>
      </c>
      <c r="AN34" s="10"/>
      <c r="AO34" s="136">
        <f t="shared" si="1"/>
        <v>383179.6648875816</v>
      </c>
      <c r="AP34" s="82" t="s">
        <v>141</v>
      </c>
      <c r="AQ34" s="137">
        <f t="shared" si="17"/>
        <v>0.29699064450206902</v>
      </c>
      <c r="AR34" s="82" t="s">
        <v>142</v>
      </c>
      <c r="AS34" s="2">
        <f t="shared" si="18"/>
        <v>113801</v>
      </c>
      <c r="AT34" s="10"/>
      <c r="AV34" s="6" t="str">
        <f t="shared" si="19"/>
        <v>51</v>
      </c>
      <c r="AW34" s="37" t="str">
        <f t="shared" si="19"/>
        <v>商業</v>
      </c>
      <c r="AX34" s="32"/>
      <c r="AY34" s="136">
        <f t="shared" si="2"/>
        <v>383179.6648875816</v>
      </c>
      <c r="AZ34" s="82" t="s">
        <v>141</v>
      </c>
      <c r="BA34" s="137">
        <f t="shared" si="3"/>
        <v>1.519874857148E-3</v>
      </c>
      <c r="BB34" s="82" t="s">
        <v>142</v>
      </c>
      <c r="BC34" s="2">
        <f t="shared" si="20"/>
        <v>582</v>
      </c>
      <c r="BD34" s="10"/>
      <c r="BJ34" s="6" t="str">
        <f t="shared" si="21"/>
        <v>51</v>
      </c>
      <c r="BK34" s="7" t="str">
        <f t="shared" si="21"/>
        <v>商業</v>
      </c>
      <c r="BM34" s="145"/>
      <c r="BO34" s="35">
        <f t="shared" si="44"/>
        <v>0.15472991169504294</v>
      </c>
      <c r="BQ34" s="2">
        <f t="shared" si="22"/>
        <v>132810</v>
      </c>
      <c r="BR34" s="10"/>
      <c r="BS34" s="83"/>
      <c r="BT34" s="6" t="str">
        <f t="shared" si="23"/>
        <v>51</v>
      </c>
      <c r="BU34" s="7" t="str">
        <f t="shared" si="23"/>
        <v>商業</v>
      </c>
      <c r="BV34" s="2">
        <f t="shared" si="4"/>
        <v>132810</v>
      </c>
      <c r="BW34" s="39" t="s">
        <v>141</v>
      </c>
      <c r="BX34" s="137">
        <f t="shared" si="24"/>
        <v>0.66901051025443381</v>
      </c>
      <c r="BY34" s="82" t="s">
        <v>142</v>
      </c>
      <c r="BZ34" s="2">
        <f t="shared" si="47"/>
        <v>88851</v>
      </c>
      <c r="CB34" s="135"/>
      <c r="CD34" s="2">
        <f t="shared" si="45"/>
        <v>88851</v>
      </c>
      <c r="CF34" s="2">
        <v>102678.08208762275</v>
      </c>
      <c r="CG34" s="10"/>
      <c r="CI34" s="6" t="str">
        <f t="shared" si="25"/>
        <v>51</v>
      </c>
      <c r="CJ34" s="7" t="str">
        <f t="shared" si="25"/>
        <v>商業</v>
      </c>
      <c r="CK34" s="32"/>
      <c r="CL34" s="136">
        <f t="shared" si="6"/>
        <v>102678.08208762275</v>
      </c>
      <c r="CM34" s="82" t="s">
        <v>141</v>
      </c>
      <c r="CN34" s="137">
        <f t="shared" si="26"/>
        <v>0.741048964521552</v>
      </c>
      <c r="CO34" s="82" t="s">
        <v>142</v>
      </c>
      <c r="CP34" s="2">
        <f t="shared" si="27"/>
        <v>76089</v>
      </c>
      <c r="CR34" s="136">
        <f t="shared" si="7"/>
        <v>102678.08208762275</v>
      </c>
      <c r="CS34" s="82" t="s">
        <v>141</v>
      </c>
      <c r="CT34" s="137">
        <f t="shared" si="8"/>
        <v>0.29699064450206902</v>
      </c>
      <c r="CU34" s="82" t="s">
        <v>142</v>
      </c>
      <c r="CV34" s="2">
        <f t="shared" si="28"/>
        <v>30494</v>
      </c>
      <c r="CW34" s="10"/>
      <c r="CY34" s="555" t="str">
        <f t="shared" si="29"/>
        <v>51</v>
      </c>
      <c r="CZ34" s="37" t="str">
        <f t="shared" si="30"/>
        <v>商業</v>
      </c>
      <c r="DA34" s="32"/>
      <c r="DB34" s="136">
        <f t="shared" si="31"/>
        <v>102678.08208762275</v>
      </c>
      <c r="DC34" s="82" t="s">
        <v>141</v>
      </c>
      <c r="DD34" s="137">
        <f t="shared" si="9"/>
        <v>1.519874857148E-3</v>
      </c>
      <c r="DE34" s="82" t="s">
        <v>142</v>
      </c>
      <c r="DF34" s="2">
        <f t="shared" si="32"/>
        <v>156</v>
      </c>
      <c r="DG34" s="10"/>
      <c r="DI34" s="6" t="str">
        <f t="shared" si="33"/>
        <v>51</v>
      </c>
      <c r="DJ34" s="37" t="str">
        <f t="shared" si="33"/>
        <v>商業</v>
      </c>
      <c r="DK34" s="34">
        <f t="shared" si="34"/>
        <v>383179.6648875816</v>
      </c>
      <c r="DL34" s="34">
        <f t="shared" si="35"/>
        <v>283955</v>
      </c>
      <c r="DM34" s="2">
        <f t="shared" si="10"/>
        <v>113801</v>
      </c>
      <c r="DN34" s="2">
        <f t="shared" si="36"/>
        <v>582</v>
      </c>
      <c r="DO34" s="34">
        <f t="shared" si="37"/>
        <v>132810</v>
      </c>
      <c r="DP34" s="34">
        <f t="shared" si="46"/>
        <v>88851</v>
      </c>
      <c r="DQ34" s="34">
        <f t="shared" si="38"/>
        <v>102678.08208762275</v>
      </c>
      <c r="DR34" s="34">
        <f t="shared" si="39"/>
        <v>76089</v>
      </c>
      <c r="DS34" s="2">
        <f t="shared" si="40"/>
        <v>30494</v>
      </c>
      <c r="DT34" s="2">
        <f t="shared" si="41"/>
        <v>156</v>
      </c>
      <c r="DU34" s="10"/>
      <c r="DV34" s="10"/>
      <c r="DW34" s="6" t="str">
        <f t="shared" si="42"/>
        <v>51</v>
      </c>
      <c r="DX34" s="37" t="str">
        <f t="shared" si="42"/>
        <v>商業</v>
      </c>
      <c r="DY34" s="10">
        <f t="shared" si="43"/>
        <v>485857.74697520433</v>
      </c>
      <c r="DZ34" s="34">
        <f t="shared" si="43"/>
        <v>360044</v>
      </c>
      <c r="EA34" s="2">
        <f t="shared" si="43"/>
        <v>144295</v>
      </c>
      <c r="EB34" s="2">
        <f t="shared" si="43"/>
        <v>738</v>
      </c>
    </row>
    <row r="35" spans="1:132">
      <c r="B35" s="6" t="s">
        <v>224</v>
      </c>
      <c r="C35" s="37" t="s">
        <v>4</v>
      </c>
      <c r="E35" s="135"/>
      <c r="G35" s="35">
        <f>移輸入係数M!AW34</f>
        <v>0.8860402674839678</v>
      </c>
      <c r="I35" s="35">
        <f>取引表!BN34</f>
        <v>0.70740929862690605</v>
      </c>
      <c r="K35" s="35">
        <f>取引表!BP34</f>
        <v>0.24202132237887899</v>
      </c>
      <c r="M35" s="35">
        <f>雇用表!Q35</f>
        <v>5.0528913407800002E-4</v>
      </c>
      <c r="N35" s="131"/>
      <c r="O35" s="35">
        <f>取引表!BL34</f>
        <v>4.9684322985019472E-2</v>
      </c>
      <c r="P35" s="131"/>
      <c r="Q35" s="131"/>
      <c r="R35" s="6" t="str">
        <f t="shared" si="11"/>
        <v>53</v>
      </c>
      <c r="S35" s="148" t="str">
        <f t="shared" si="11"/>
        <v>金融・保険</v>
      </c>
      <c r="T35" s="2">
        <v>0</v>
      </c>
      <c r="U35" s="143" t="s">
        <v>51</v>
      </c>
      <c r="V35" s="137"/>
      <c r="W35" s="146" t="s">
        <v>69</v>
      </c>
      <c r="X35" s="2">
        <f t="shared" ref="X35:X46" si="48">ROUND(T35*V35,0)</f>
        <v>0</v>
      </c>
      <c r="Y35" s="83"/>
      <c r="Z35" s="135"/>
      <c r="AB35" s="2">
        <f t="shared" si="13"/>
        <v>0</v>
      </c>
      <c r="AD35" s="2">
        <v>51468.520382906056</v>
      </c>
      <c r="AE35" s="10"/>
      <c r="AF35" s="10"/>
      <c r="AG35" s="6" t="str">
        <f t="shared" si="14"/>
        <v>53</v>
      </c>
      <c r="AH35" s="37" t="str">
        <f t="shared" si="14"/>
        <v>金融・保険</v>
      </c>
      <c r="AI35" s="136">
        <f t="shared" si="0"/>
        <v>51468.520382906056</v>
      </c>
      <c r="AJ35" s="39" t="s">
        <v>53</v>
      </c>
      <c r="AK35" s="137">
        <f t="shared" si="15"/>
        <v>0.70740929862690605</v>
      </c>
      <c r="AL35" s="39" t="s">
        <v>52</v>
      </c>
      <c r="AM35" s="2">
        <f t="shared" si="16"/>
        <v>36409</v>
      </c>
      <c r="AN35" s="10"/>
      <c r="AO35" s="136">
        <f t="shared" si="1"/>
        <v>51468.520382906056</v>
      </c>
      <c r="AP35" s="82" t="s">
        <v>53</v>
      </c>
      <c r="AQ35" s="137">
        <f t="shared" si="17"/>
        <v>0.24202132237887899</v>
      </c>
      <c r="AR35" s="82" t="s">
        <v>52</v>
      </c>
      <c r="AS35" s="2">
        <f t="shared" si="18"/>
        <v>12456</v>
      </c>
      <c r="AT35" s="10"/>
      <c r="AV35" s="6" t="str">
        <f t="shared" si="19"/>
        <v>53</v>
      </c>
      <c r="AW35" s="37" t="str">
        <f t="shared" si="19"/>
        <v>金融・保険</v>
      </c>
      <c r="AX35" s="32"/>
      <c r="AY35" s="136">
        <f t="shared" si="2"/>
        <v>51468.520382906056</v>
      </c>
      <c r="AZ35" s="82" t="s">
        <v>53</v>
      </c>
      <c r="BA35" s="137">
        <f t="shared" si="3"/>
        <v>5.0528913407800002E-4</v>
      </c>
      <c r="BB35" s="82" t="s">
        <v>52</v>
      </c>
      <c r="BC35" s="2">
        <f t="shared" si="20"/>
        <v>26</v>
      </c>
      <c r="BD35" s="10"/>
      <c r="BJ35" s="6" t="str">
        <f t="shared" si="21"/>
        <v>53</v>
      </c>
      <c r="BK35" s="7" t="str">
        <f t="shared" si="21"/>
        <v>金融・保険</v>
      </c>
      <c r="BM35" s="145"/>
      <c r="BO35" s="35">
        <f t="shared" si="44"/>
        <v>4.9684322985019472E-2</v>
      </c>
      <c r="BQ35" s="2">
        <f t="shared" si="22"/>
        <v>42646</v>
      </c>
      <c r="BR35" s="10"/>
      <c r="BS35" s="83"/>
      <c r="BT35" s="6" t="str">
        <f t="shared" si="23"/>
        <v>53</v>
      </c>
      <c r="BU35" s="7" t="str">
        <f t="shared" si="23"/>
        <v>金融・保険</v>
      </c>
      <c r="BV35" s="2">
        <f t="shared" si="4"/>
        <v>42646</v>
      </c>
      <c r="BW35" s="39" t="s">
        <v>53</v>
      </c>
      <c r="BX35" s="137">
        <f t="shared" si="24"/>
        <v>0.8860402674839678</v>
      </c>
      <c r="BY35" s="82" t="s">
        <v>52</v>
      </c>
      <c r="BZ35" s="2">
        <f t="shared" si="47"/>
        <v>37786</v>
      </c>
      <c r="CB35" s="135"/>
      <c r="CD35" s="2">
        <f t="shared" si="45"/>
        <v>37786</v>
      </c>
      <c r="CF35" s="2">
        <v>59155.248958077405</v>
      </c>
      <c r="CG35" s="10"/>
      <c r="CI35" s="6" t="str">
        <f t="shared" si="25"/>
        <v>53</v>
      </c>
      <c r="CJ35" s="7" t="str">
        <f t="shared" si="25"/>
        <v>金融・保険</v>
      </c>
      <c r="CK35" s="32"/>
      <c r="CL35" s="136">
        <f>CF35</f>
        <v>59155.248958077405</v>
      </c>
      <c r="CM35" s="82" t="s">
        <v>53</v>
      </c>
      <c r="CN35" s="137">
        <f t="shared" si="26"/>
        <v>0.70740929862690605</v>
      </c>
      <c r="CO35" s="82" t="s">
        <v>52</v>
      </c>
      <c r="CP35" s="2">
        <f t="shared" si="27"/>
        <v>41847</v>
      </c>
      <c r="CR35" s="136">
        <f t="shared" si="7"/>
        <v>59155.248958077405</v>
      </c>
      <c r="CS35" s="82" t="s">
        <v>53</v>
      </c>
      <c r="CT35" s="137">
        <f t="shared" si="8"/>
        <v>0.24202132237887899</v>
      </c>
      <c r="CU35" s="82" t="s">
        <v>52</v>
      </c>
      <c r="CV35" s="2">
        <f t="shared" si="28"/>
        <v>14317</v>
      </c>
      <c r="CW35" s="10"/>
      <c r="CY35" s="555" t="str">
        <f t="shared" si="29"/>
        <v>53</v>
      </c>
      <c r="CZ35" s="37" t="str">
        <f t="shared" si="30"/>
        <v>金融・保険</v>
      </c>
      <c r="DA35" s="32"/>
      <c r="DB35" s="136">
        <f t="shared" si="31"/>
        <v>59155.248958077405</v>
      </c>
      <c r="DC35" s="82" t="s">
        <v>53</v>
      </c>
      <c r="DD35" s="137">
        <f t="shared" si="9"/>
        <v>5.0528913407800002E-4</v>
      </c>
      <c r="DE35" s="82" t="s">
        <v>52</v>
      </c>
      <c r="DF35" s="2">
        <f t="shared" si="32"/>
        <v>30</v>
      </c>
      <c r="DG35" s="10"/>
      <c r="DI35" s="6" t="str">
        <f t="shared" si="33"/>
        <v>53</v>
      </c>
      <c r="DJ35" s="7" t="str">
        <f t="shared" si="33"/>
        <v>金融・保険</v>
      </c>
      <c r="DK35" s="34">
        <f t="shared" si="34"/>
        <v>51468.520382906056</v>
      </c>
      <c r="DL35" s="34">
        <f t="shared" si="35"/>
        <v>36409</v>
      </c>
      <c r="DM35" s="2">
        <f t="shared" si="10"/>
        <v>12456</v>
      </c>
      <c r="DN35" s="2">
        <f t="shared" si="36"/>
        <v>26</v>
      </c>
      <c r="DO35" s="34">
        <f t="shared" si="37"/>
        <v>42646</v>
      </c>
      <c r="DP35" s="34">
        <f t="shared" si="46"/>
        <v>37786</v>
      </c>
      <c r="DQ35" s="34">
        <f t="shared" si="38"/>
        <v>59155.248958077405</v>
      </c>
      <c r="DR35" s="34">
        <f t="shared" si="39"/>
        <v>41847</v>
      </c>
      <c r="DS35" s="2">
        <f t="shared" si="40"/>
        <v>14317</v>
      </c>
      <c r="DT35" s="2">
        <f t="shared" si="41"/>
        <v>30</v>
      </c>
      <c r="DU35" s="10"/>
      <c r="DV35" s="10"/>
      <c r="DW35" s="6" t="str">
        <f t="shared" si="42"/>
        <v>53</v>
      </c>
      <c r="DX35" s="7" t="str">
        <f t="shared" si="42"/>
        <v>金融・保険</v>
      </c>
      <c r="DY35" s="10">
        <f t="shared" si="43"/>
        <v>110623.76934098346</v>
      </c>
      <c r="DZ35" s="34">
        <f t="shared" si="43"/>
        <v>78256</v>
      </c>
      <c r="EA35" s="2">
        <f t="shared" si="43"/>
        <v>26773</v>
      </c>
      <c r="EB35" s="2">
        <f t="shared" si="43"/>
        <v>56</v>
      </c>
    </row>
    <row r="36" spans="1:132">
      <c r="A36" s="139"/>
      <c r="B36" s="6" t="s">
        <v>225</v>
      </c>
      <c r="C36" s="37" t="s">
        <v>5</v>
      </c>
      <c r="E36" s="135"/>
      <c r="G36" s="35">
        <f>移輸入係数M!AW35</f>
        <v>0.99991460678824673</v>
      </c>
      <c r="I36" s="35">
        <f>取引表!BN35</f>
        <v>0.85563170679980705</v>
      </c>
      <c r="K36" s="35">
        <f>取引表!BP35</f>
        <v>2.8338973327624001E-2</v>
      </c>
      <c r="M36" s="35">
        <f>雇用表!Q36</f>
        <v>7.7605734569000001E-5</v>
      </c>
      <c r="N36" s="131"/>
      <c r="O36" s="35">
        <f>取引表!BL35</f>
        <v>0.20266681388138938</v>
      </c>
      <c r="P36" s="131"/>
      <c r="Q36" s="131"/>
      <c r="R36" s="6" t="str">
        <f t="shared" si="11"/>
        <v>55</v>
      </c>
      <c r="S36" s="148" t="str">
        <f t="shared" si="11"/>
        <v>不動産</v>
      </c>
      <c r="T36" s="2">
        <v>0</v>
      </c>
      <c r="U36" s="143" t="s">
        <v>51</v>
      </c>
      <c r="V36" s="137"/>
      <c r="W36" s="146" t="s">
        <v>69</v>
      </c>
      <c r="X36" s="2">
        <f t="shared" si="48"/>
        <v>0</v>
      </c>
      <c r="Y36" s="83"/>
      <c r="Z36" s="135"/>
      <c r="AB36" s="2">
        <f t="shared" si="13"/>
        <v>0</v>
      </c>
      <c r="AD36" s="2">
        <v>11940.950509894537</v>
      </c>
      <c r="AE36" s="10"/>
      <c r="AF36" s="10"/>
      <c r="AG36" s="6" t="str">
        <f t="shared" si="14"/>
        <v>55</v>
      </c>
      <c r="AH36" s="37" t="str">
        <f t="shared" si="14"/>
        <v>不動産</v>
      </c>
      <c r="AI36" s="136">
        <f t="shared" si="0"/>
        <v>11940.950509894537</v>
      </c>
      <c r="AJ36" s="39" t="s">
        <v>143</v>
      </c>
      <c r="AK36" s="137">
        <f t="shared" si="15"/>
        <v>0.85563170679980705</v>
      </c>
      <c r="AL36" s="39" t="s">
        <v>144</v>
      </c>
      <c r="AM36" s="2">
        <f t="shared" si="16"/>
        <v>10217</v>
      </c>
      <c r="AN36" s="10"/>
      <c r="AO36" s="136">
        <f t="shared" si="1"/>
        <v>11940.950509894537</v>
      </c>
      <c r="AP36" s="82" t="s">
        <v>143</v>
      </c>
      <c r="AQ36" s="137">
        <f t="shared" si="17"/>
        <v>2.8338973327624001E-2</v>
      </c>
      <c r="AR36" s="82" t="s">
        <v>144</v>
      </c>
      <c r="AS36" s="2">
        <f t="shared" si="18"/>
        <v>338</v>
      </c>
      <c r="AT36" s="10"/>
      <c r="AV36" s="6" t="str">
        <f t="shared" si="19"/>
        <v>55</v>
      </c>
      <c r="AW36" s="37" t="str">
        <f t="shared" si="19"/>
        <v>不動産</v>
      </c>
      <c r="AX36" s="32"/>
      <c r="AY36" s="136">
        <f t="shared" si="2"/>
        <v>11940.950509894537</v>
      </c>
      <c r="AZ36" s="82" t="s">
        <v>143</v>
      </c>
      <c r="BA36" s="137">
        <f t="shared" si="3"/>
        <v>7.7605734569000001E-5</v>
      </c>
      <c r="BB36" s="82" t="s">
        <v>144</v>
      </c>
      <c r="BC36" s="2">
        <f t="shared" si="20"/>
        <v>1</v>
      </c>
      <c r="BD36" s="10"/>
      <c r="BJ36" s="6" t="str">
        <f t="shared" si="21"/>
        <v>55</v>
      </c>
      <c r="BK36" s="7" t="str">
        <f t="shared" si="21"/>
        <v>不動産</v>
      </c>
      <c r="BM36" s="145"/>
      <c r="BO36" s="35">
        <f t="shared" si="44"/>
        <v>0.20266681388138938</v>
      </c>
      <c r="BQ36" s="2">
        <f t="shared" si="22"/>
        <v>173956</v>
      </c>
      <c r="BR36" s="10"/>
      <c r="BS36" s="83"/>
      <c r="BT36" s="6" t="str">
        <f t="shared" si="23"/>
        <v>55</v>
      </c>
      <c r="BU36" s="7" t="str">
        <f t="shared" si="23"/>
        <v>不動産</v>
      </c>
      <c r="BV36" s="2">
        <f t="shared" si="4"/>
        <v>173956</v>
      </c>
      <c r="BW36" s="39" t="s">
        <v>143</v>
      </c>
      <c r="BX36" s="137">
        <f t="shared" si="24"/>
        <v>0.99991460678824673</v>
      </c>
      <c r="BY36" s="82" t="s">
        <v>144</v>
      </c>
      <c r="BZ36" s="2">
        <f t="shared" si="47"/>
        <v>173941</v>
      </c>
      <c r="CB36" s="135"/>
      <c r="CD36" s="2">
        <f t="shared" si="45"/>
        <v>173941</v>
      </c>
      <c r="CF36" s="2">
        <v>178407.10350157504</v>
      </c>
      <c r="CG36" s="10"/>
      <c r="CI36" s="6" t="str">
        <f t="shared" si="25"/>
        <v>55</v>
      </c>
      <c r="CJ36" s="7" t="str">
        <f t="shared" si="25"/>
        <v>不動産</v>
      </c>
      <c r="CK36" s="32"/>
      <c r="CL36" s="136">
        <f t="shared" si="6"/>
        <v>178407.10350157504</v>
      </c>
      <c r="CM36" s="82" t="s">
        <v>143</v>
      </c>
      <c r="CN36" s="137">
        <f t="shared" si="26"/>
        <v>0.85563170679980705</v>
      </c>
      <c r="CO36" s="82" t="s">
        <v>144</v>
      </c>
      <c r="CP36" s="2">
        <f t="shared" si="27"/>
        <v>152651</v>
      </c>
      <c r="CR36" s="136">
        <f t="shared" si="7"/>
        <v>178407.10350157504</v>
      </c>
      <c r="CS36" s="82" t="s">
        <v>143</v>
      </c>
      <c r="CT36" s="137">
        <f t="shared" si="8"/>
        <v>2.8338973327624001E-2</v>
      </c>
      <c r="CU36" s="82" t="s">
        <v>144</v>
      </c>
      <c r="CV36" s="2">
        <f t="shared" si="28"/>
        <v>5056</v>
      </c>
      <c r="CW36" s="10"/>
      <c r="CY36" s="555" t="str">
        <f t="shared" si="29"/>
        <v>55</v>
      </c>
      <c r="CZ36" s="37" t="str">
        <f t="shared" si="30"/>
        <v>不動産</v>
      </c>
      <c r="DA36" s="32"/>
      <c r="DB36" s="136">
        <f t="shared" si="31"/>
        <v>178407.10350157504</v>
      </c>
      <c r="DC36" s="82" t="s">
        <v>143</v>
      </c>
      <c r="DD36" s="137">
        <f t="shared" si="9"/>
        <v>7.7605734569000001E-5</v>
      </c>
      <c r="DE36" s="82" t="s">
        <v>144</v>
      </c>
      <c r="DF36" s="2">
        <f t="shared" si="32"/>
        <v>14</v>
      </c>
      <c r="DG36" s="10"/>
      <c r="DI36" s="6" t="str">
        <f t="shared" si="33"/>
        <v>55</v>
      </c>
      <c r="DJ36" s="37" t="str">
        <f t="shared" si="33"/>
        <v>不動産</v>
      </c>
      <c r="DK36" s="34">
        <f t="shared" si="34"/>
        <v>11940.950509894537</v>
      </c>
      <c r="DL36" s="34">
        <f t="shared" si="35"/>
        <v>10217</v>
      </c>
      <c r="DM36" s="2">
        <f t="shared" si="10"/>
        <v>338</v>
      </c>
      <c r="DN36" s="2">
        <f t="shared" si="36"/>
        <v>1</v>
      </c>
      <c r="DO36" s="34">
        <f t="shared" si="37"/>
        <v>173956</v>
      </c>
      <c r="DP36" s="34">
        <f t="shared" si="46"/>
        <v>173941</v>
      </c>
      <c r="DQ36" s="34">
        <f t="shared" si="38"/>
        <v>178407.10350157504</v>
      </c>
      <c r="DR36" s="34">
        <f t="shared" si="39"/>
        <v>152651</v>
      </c>
      <c r="DS36" s="2">
        <f t="shared" si="40"/>
        <v>5056</v>
      </c>
      <c r="DT36" s="2">
        <f t="shared" si="41"/>
        <v>14</v>
      </c>
      <c r="DU36" s="10"/>
      <c r="DV36" s="10"/>
      <c r="DW36" s="6" t="str">
        <f t="shared" si="42"/>
        <v>55</v>
      </c>
      <c r="DX36" s="37" t="str">
        <f t="shared" si="42"/>
        <v>不動産</v>
      </c>
      <c r="DY36" s="10">
        <f t="shared" si="43"/>
        <v>190348.05401146959</v>
      </c>
      <c r="DZ36" s="34">
        <f t="shared" si="43"/>
        <v>162868</v>
      </c>
      <c r="EA36" s="2">
        <f t="shared" si="43"/>
        <v>5394</v>
      </c>
      <c r="EB36" s="2">
        <f t="shared" si="43"/>
        <v>15</v>
      </c>
    </row>
    <row r="37" spans="1:132">
      <c r="A37" s="98"/>
      <c r="B37" s="6" t="s">
        <v>226</v>
      </c>
      <c r="C37" s="37" t="s">
        <v>252</v>
      </c>
      <c r="E37" s="135"/>
      <c r="G37" s="35">
        <f>移輸入係数M!AW36</f>
        <v>0.61504742809256219</v>
      </c>
      <c r="I37" s="35">
        <f>取引表!BN36</f>
        <v>0.54493016930161298</v>
      </c>
      <c r="K37" s="35">
        <f>取引表!BP36</f>
        <v>0.26575276289118099</v>
      </c>
      <c r="M37" s="35">
        <f>雇用表!Q37</f>
        <v>5.3201501766300002E-4</v>
      </c>
      <c r="N37" s="131"/>
      <c r="O37" s="35">
        <f>取引表!BL36</f>
        <v>4.8693103035143508E-2</v>
      </c>
      <c r="P37" s="131"/>
      <c r="Q37" s="131"/>
      <c r="R37" s="6" t="str">
        <f t="shared" si="11"/>
        <v>57</v>
      </c>
      <c r="S37" s="148" t="str">
        <f t="shared" si="11"/>
        <v>運輸・郵便</v>
      </c>
      <c r="T37" s="2">
        <v>0</v>
      </c>
      <c r="U37" s="143" t="s">
        <v>51</v>
      </c>
      <c r="V37" s="137"/>
      <c r="W37" s="146" t="s">
        <v>69</v>
      </c>
      <c r="X37" s="2">
        <f t="shared" si="48"/>
        <v>0</v>
      </c>
      <c r="Y37" s="83"/>
      <c r="Z37" s="135"/>
      <c r="AB37" s="2">
        <f t="shared" si="13"/>
        <v>0</v>
      </c>
      <c r="AD37" s="2">
        <v>336739.88589129772</v>
      </c>
      <c r="AE37" s="10"/>
      <c r="AF37" s="10"/>
      <c r="AG37" s="6" t="str">
        <f t="shared" si="14"/>
        <v>57</v>
      </c>
      <c r="AH37" s="37" t="str">
        <f t="shared" si="14"/>
        <v>運輸・郵便</v>
      </c>
      <c r="AI37" s="136">
        <f t="shared" si="0"/>
        <v>336739.88589129772</v>
      </c>
      <c r="AJ37" s="39" t="s">
        <v>53</v>
      </c>
      <c r="AK37" s="137">
        <f t="shared" si="15"/>
        <v>0.54493016930161298</v>
      </c>
      <c r="AL37" s="39" t="s">
        <v>52</v>
      </c>
      <c r="AM37" s="2">
        <f t="shared" si="16"/>
        <v>183500</v>
      </c>
      <c r="AN37" s="10"/>
      <c r="AO37" s="136">
        <f t="shared" si="1"/>
        <v>336739.88589129772</v>
      </c>
      <c r="AP37" s="82" t="s">
        <v>53</v>
      </c>
      <c r="AQ37" s="137">
        <f t="shared" si="17"/>
        <v>0.26575276289118099</v>
      </c>
      <c r="AR37" s="82" t="s">
        <v>52</v>
      </c>
      <c r="AS37" s="2">
        <f t="shared" si="18"/>
        <v>89490</v>
      </c>
      <c r="AT37" s="10"/>
      <c r="AV37" s="6" t="str">
        <f t="shared" si="19"/>
        <v>57</v>
      </c>
      <c r="AW37" s="37" t="str">
        <f t="shared" si="19"/>
        <v>運輸・郵便</v>
      </c>
      <c r="AX37" s="32"/>
      <c r="AY37" s="136">
        <f t="shared" si="2"/>
        <v>336739.88589129772</v>
      </c>
      <c r="AZ37" s="82" t="s">
        <v>53</v>
      </c>
      <c r="BA37" s="137">
        <f t="shared" si="3"/>
        <v>5.3201501766300002E-4</v>
      </c>
      <c r="BB37" s="82" t="s">
        <v>52</v>
      </c>
      <c r="BC37" s="2">
        <f t="shared" si="20"/>
        <v>179</v>
      </c>
      <c r="BD37" s="10"/>
      <c r="BJ37" s="6" t="str">
        <f t="shared" si="21"/>
        <v>57</v>
      </c>
      <c r="BK37" s="7" t="str">
        <f t="shared" si="21"/>
        <v>運輸・郵便</v>
      </c>
      <c r="BM37" s="145"/>
      <c r="BO37" s="35">
        <f t="shared" si="44"/>
        <v>4.8693103035143508E-2</v>
      </c>
      <c r="BQ37" s="2">
        <f t="shared" si="22"/>
        <v>41795</v>
      </c>
      <c r="BR37" s="10"/>
      <c r="BS37" s="83"/>
      <c r="BT37" s="6" t="str">
        <f t="shared" si="23"/>
        <v>57</v>
      </c>
      <c r="BU37" s="7" t="str">
        <f t="shared" si="23"/>
        <v>運輸・郵便</v>
      </c>
      <c r="BV37" s="2">
        <f t="shared" si="4"/>
        <v>41795</v>
      </c>
      <c r="BW37" s="39" t="s">
        <v>53</v>
      </c>
      <c r="BX37" s="137">
        <f t="shared" si="24"/>
        <v>0.61504742809256219</v>
      </c>
      <c r="BY37" s="82" t="s">
        <v>52</v>
      </c>
      <c r="BZ37" s="2">
        <f t="shared" si="47"/>
        <v>25706</v>
      </c>
      <c r="CB37" s="135"/>
      <c r="CD37" s="2">
        <f t="shared" si="45"/>
        <v>25706</v>
      </c>
      <c r="CF37" s="2">
        <v>43769.893056104207</v>
      </c>
      <c r="CG37" s="10"/>
      <c r="CI37" s="6" t="str">
        <f t="shared" si="25"/>
        <v>57</v>
      </c>
      <c r="CJ37" s="7" t="str">
        <f t="shared" si="25"/>
        <v>運輸・郵便</v>
      </c>
      <c r="CK37" s="32"/>
      <c r="CL37" s="136">
        <f t="shared" si="6"/>
        <v>43769.893056104207</v>
      </c>
      <c r="CM37" s="82" t="s">
        <v>53</v>
      </c>
      <c r="CN37" s="137">
        <f t="shared" si="26"/>
        <v>0.54493016930161298</v>
      </c>
      <c r="CO37" s="82" t="s">
        <v>52</v>
      </c>
      <c r="CP37" s="2">
        <f t="shared" si="27"/>
        <v>23852</v>
      </c>
      <c r="CR37" s="136">
        <f t="shared" si="7"/>
        <v>43769.893056104207</v>
      </c>
      <c r="CS37" s="82" t="s">
        <v>53</v>
      </c>
      <c r="CT37" s="137">
        <f t="shared" si="8"/>
        <v>0.26575276289118099</v>
      </c>
      <c r="CU37" s="82" t="s">
        <v>52</v>
      </c>
      <c r="CV37" s="2">
        <f t="shared" si="28"/>
        <v>11632</v>
      </c>
      <c r="CW37" s="10"/>
      <c r="CY37" s="555" t="str">
        <f t="shared" si="29"/>
        <v>57</v>
      </c>
      <c r="CZ37" s="37" t="str">
        <f t="shared" si="30"/>
        <v>運輸・郵便</v>
      </c>
      <c r="DA37" s="32"/>
      <c r="DB37" s="136">
        <f t="shared" si="31"/>
        <v>43769.893056104207</v>
      </c>
      <c r="DC37" s="82" t="s">
        <v>53</v>
      </c>
      <c r="DD37" s="137">
        <f t="shared" si="9"/>
        <v>5.3201501766300002E-4</v>
      </c>
      <c r="DE37" s="82" t="s">
        <v>52</v>
      </c>
      <c r="DF37" s="2">
        <f t="shared" si="32"/>
        <v>23</v>
      </c>
      <c r="DG37" s="10"/>
      <c r="DI37" s="6" t="str">
        <f t="shared" si="33"/>
        <v>57</v>
      </c>
      <c r="DJ37" s="37" t="str">
        <f t="shared" si="33"/>
        <v>運輸・郵便</v>
      </c>
      <c r="DK37" s="34">
        <f t="shared" si="34"/>
        <v>336739.88589129772</v>
      </c>
      <c r="DL37" s="34">
        <f t="shared" si="35"/>
        <v>183500</v>
      </c>
      <c r="DM37" s="2">
        <f t="shared" si="10"/>
        <v>89490</v>
      </c>
      <c r="DN37" s="2">
        <f t="shared" si="36"/>
        <v>179</v>
      </c>
      <c r="DO37" s="34">
        <f t="shared" si="37"/>
        <v>41795</v>
      </c>
      <c r="DP37" s="34">
        <f t="shared" si="46"/>
        <v>25706</v>
      </c>
      <c r="DQ37" s="34">
        <f t="shared" si="38"/>
        <v>43769.893056104207</v>
      </c>
      <c r="DR37" s="34">
        <f t="shared" si="39"/>
        <v>23852</v>
      </c>
      <c r="DS37" s="2">
        <f t="shared" si="40"/>
        <v>11632</v>
      </c>
      <c r="DT37" s="2">
        <f t="shared" si="41"/>
        <v>23</v>
      </c>
      <c r="DU37" s="10"/>
      <c r="DV37" s="10"/>
      <c r="DW37" s="6" t="str">
        <f t="shared" si="42"/>
        <v>57</v>
      </c>
      <c r="DX37" s="37" t="str">
        <f t="shared" si="42"/>
        <v>運輸・郵便</v>
      </c>
      <c r="DY37" s="10">
        <f t="shared" si="43"/>
        <v>380509.77894740191</v>
      </c>
      <c r="DZ37" s="34">
        <f t="shared" si="43"/>
        <v>207352</v>
      </c>
      <c r="EA37" s="2">
        <f t="shared" si="43"/>
        <v>101122</v>
      </c>
      <c r="EB37" s="2">
        <f t="shared" si="43"/>
        <v>202</v>
      </c>
    </row>
    <row r="38" spans="1:132">
      <c r="A38" s="98"/>
      <c r="B38" s="6" t="s">
        <v>227</v>
      </c>
      <c r="C38" s="37" t="s">
        <v>198</v>
      </c>
      <c r="E38" s="135"/>
      <c r="G38" s="35">
        <f>移輸入係数M!AW37</f>
        <v>0.53331479520693192</v>
      </c>
      <c r="I38" s="35">
        <f>取引表!BN37</f>
        <v>0.53127054242777305</v>
      </c>
      <c r="K38" s="35">
        <f>取引表!BP37</f>
        <v>0.135998018440883</v>
      </c>
      <c r="M38" s="35">
        <f>雇用表!Q38</f>
        <v>2.0212338839699999E-4</v>
      </c>
      <c r="N38" s="131"/>
      <c r="O38" s="35">
        <f>取引表!BL37</f>
        <v>5.0877267306204087E-2</v>
      </c>
      <c r="P38" s="131"/>
      <c r="Q38" s="131"/>
      <c r="R38" s="6" t="str">
        <f t="shared" si="11"/>
        <v>59</v>
      </c>
      <c r="S38" s="149" t="str">
        <f t="shared" si="11"/>
        <v>情報通信</v>
      </c>
      <c r="T38" s="2">
        <v>0</v>
      </c>
      <c r="U38" s="143" t="s">
        <v>51</v>
      </c>
      <c r="V38" s="137"/>
      <c r="W38" s="146" t="s">
        <v>69</v>
      </c>
      <c r="X38" s="2">
        <f t="shared" si="48"/>
        <v>0</v>
      </c>
      <c r="Y38" s="83"/>
      <c r="Z38" s="135"/>
      <c r="AB38" s="2">
        <f t="shared" si="13"/>
        <v>0</v>
      </c>
      <c r="AD38" s="2">
        <v>37185.582915927262</v>
      </c>
      <c r="AE38" s="10"/>
      <c r="AF38" s="10"/>
      <c r="AG38" s="6" t="str">
        <f t="shared" si="14"/>
        <v>59</v>
      </c>
      <c r="AH38" s="37" t="str">
        <f t="shared" si="14"/>
        <v>情報通信</v>
      </c>
      <c r="AI38" s="136">
        <f t="shared" si="0"/>
        <v>37185.582915927262</v>
      </c>
      <c r="AJ38" s="39" t="s">
        <v>53</v>
      </c>
      <c r="AK38" s="137">
        <f t="shared" si="15"/>
        <v>0.53127054242777305</v>
      </c>
      <c r="AL38" s="39" t="s">
        <v>52</v>
      </c>
      <c r="AM38" s="2">
        <f t="shared" si="16"/>
        <v>19756</v>
      </c>
      <c r="AN38" s="10"/>
      <c r="AO38" s="136">
        <f t="shared" si="1"/>
        <v>37185.582915927262</v>
      </c>
      <c r="AP38" s="82" t="s">
        <v>53</v>
      </c>
      <c r="AQ38" s="137">
        <f t="shared" si="17"/>
        <v>0.135998018440883</v>
      </c>
      <c r="AR38" s="82" t="s">
        <v>52</v>
      </c>
      <c r="AS38" s="2">
        <f t="shared" si="18"/>
        <v>5057</v>
      </c>
      <c r="AT38" s="10"/>
      <c r="AV38" s="6" t="str">
        <f t="shared" si="19"/>
        <v>59</v>
      </c>
      <c r="AW38" s="37" t="str">
        <f t="shared" si="19"/>
        <v>情報通信</v>
      </c>
      <c r="AX38" s="32"/>
      <c r="AY38" s="136">
        <f t="shared" si="2"/>
        <v>37185.582915927262</v>
      </c>
      <c r="AZ38" s="82" t="s">
        <v>53</v>
      </c>
      <c r="BA38" s="137">
        <f t="shared" si="3"/>
        <v>2.0212338839699999E-4</v>
      </c>
      <c r="BB38" s="82" t="s">
        <v>52</v>
      </c>
      <c r="BC38" s="2">
        <f t="shared" si="20"/>
        <v>8</v>
      </c>
      <c r="BD38" s="10"/>
      <c r="BJ38" s="6" t="str">
        <f t="shared" si="21"/>
        <v>59</v>
      </c>
      <c r="BK38" s="37" t="str">
        <f t="shared" si="21"/>
        <v>情報通信</v>
      </c>
      <c r="BM38" s="145"/>
      <c r="BO38" s="35">
        <f t="shared" si="44"/>
        <v>5.0877267306204087E-2</v>
      </c>
      <c r="BQ38" s="2">
        <f t="shared" si="22"/>
        <v>43670</v>
      </c>
      <c r="BR38" s="10"/>
      <c r="BS38" s="83"/>
      <c r="BT38" s="6" t="str">
        <f t="shared" si="23"/>
        <v>59</v>
      </c>
      <c r="BU38" s="37" t="str">
        <f t="shared" si="23"/>
        <v>情報通信</v>
      </c>
      <c r="BV38" s="2">
        <f t="shared" si="4"/>
        <v>43670</v>
      </c>
      <c r="BW38" s="39" t="s">
        <v>53</v>
      </c>
      <c r="BX38" s="137">
        <f t="shared" si="24"/>
        <v>0.53331479520693192</v>
      </c>
      <c r="BY38" s="82" t="s">
        <v>52</v>
      </c>
      <c r="BZ38" s="2">
        <f t="shared" si="47"/>
        <v>23290</v>
      </c>
      <c r="CB38" s="135"/>
      <c r="CD38" s="2">
        <f t="shared" si="45"/>
        <v>23290</v>
      </c>
      <c r="CF38" s="2">
        <v>35294.4233769395</v>
      </c>
      <c r="CG38" s="10"/>
      <c r="CI38" s="6" t="str">
        <f t="shared" si="25"/>
        <v>59</v>
      </c>
      <c r="CJ38" s="37" t="str">
        <f t="shared" si="25"/>
        <v>情報通信</v>
      </c>
      <c r="CK38" s="32"/>
      <c r="CL38" s="136">
        <f t="shared" si="6"/>
        <v>35294.4233769395</v>
      </c>
      <c r="CM38" s="82" t="s">
        <v>53</v>
      </c>
      <c r="CN38" s="137">
        <f t="shared" si="26"/>
        <v>0.53127054242777305</v>
      </c>
      <c r="CO38" s="82" t="s">
        <v>52</v>
      </c>
      <c r="CP38" s="2">
        <f t="shared" si="27"/>
        <v>18751</v>
      </c>
      <c r="CR38" s="136">
        <f t="shared" si="7"/>
        <v>35294.4233769395</v>
      </c>
      <c r="CS38" s="82" t="s">
        <v>53</v>
      </c>
      <c r="CT38" s="137">
        <f t="shared" si="8"/>
        <v>0.135998018440883</v>
      </c>
      <c r="CU38" s="82" t="s">
        <v>52</v>
      </c>
      <c r="CV38" s="2">
        <f t="shared" si="28"/>
        <v>4800</v>
      </c>
      <c r="CW38" s="10"/>
      <c r="CY38" s="555" t="str">
        <f t="shared" si="29"/>
        <v>59</v>
      </c>
      <c r="CZ38" s="37" t="str">
        <f t="shared" si="30"/>
        <v>情報通信</v>
      </c>
      <c r="DA38" s="32"/>
      <c r="DB38" s="136">
        <f t="shared" si="31"/>
        <v>35294.4233769395</v>
      </c>
      <c r="DC38" s="82" t="s">
        <v>53</v>
      </c>
      <c r="DD38" s="137">
        <f t="shared" si="9"/>
        <v>2.0212338839699999E-4</v>
      </c>
      <c r="DE38" s="82" t="s">
        <v>52</v>
      </c>
      <c r="DF38" s="2">
        <f t="shared" si="32"/>
        <v>7</v>
      </c>
      <c r="DG38" s="10"/>
      <c r="DI38" s="6" t="str">
        <f t="shared" si="33"/>
        <v>59</v>
      </c>
      <c r="DJ38" s="37" t="str">
        <f t="shared" si="33"/>
        <v>情報通信</v>
      </c>
      <c r="DK38" s="34">
        <f t="shared" si="34"/>
        <v>37185.582915927262</v>
      </c>
      <c r="DL38" s="34">
        <f t="shared" si="35"/>
        <v>19756</v>
      </c>
      <c r="DM38" s="2">
        <f t="shared" si="10"/>
        <v>5057</v>
      </c>
      <c r="DN38" s="2">
        <f t="shared" si="36"/>
        <v>8</v>
      </c>
      <c r="DO38" s="34">
        <f t="shared" si="37"/>
        <v>43670</v>
      </c>
      <c r="DP38" s="34">
        <f t="shared" si="46"/>
        <v>23290</v>
      </c>
      <c r="DQ38" s="34">
        <f t="shared" si="38"/>
        <v>35294.4233769395</v>
      </c>
      <c r="DR38" s="34">
        <f t="shared" si="39"/>
        <v>18751</v>
      </c>
      <c r="DS38" s="2">
        <f t="shared" si="40"/>
        <v>4800</v>
      </c>
      <c r="DT38" s="2">
        <f t="shared" si="41"/>
        <v>7</v>
      </c>
      <c r="DU38" s="10"/>
      <c r="DV38" s="10"/>
      <c r="DW38" s="6" t="str">
        <f t="shared" si="42"/>
        <v>59</v>
      </c>
      <c r="DX38" s="37" t="str">
        <f t="shared" si="42"/>
        <v>情報通信</v>
      </c>
      <c r="DY38" s="10">
        <f t="shared" si="43"/>
        <v>72480.006292866761</v>
      </c>
      <c r="DZ38" s="34">
        <f t="shared" si="43"/>
        <v>38507</v>
      </c>
      <c r="EA38" s="2">
        <f t="shared" si="43"/>
        <v>9857</v>
      </c>
      <c r="EB38" s="2">
        <f t="shared" si="43"/>
        <v>15</v>
      </c>
    </row>
    <row r="39" spans="1:132">
      <c r="B39" s="6" t="s">
        <v>228</v>
      </c>
      <c r="C39" s="37" t="s">
        <v>6</v>
      </c>
      <c r="E39" s="135"/>
      <c r="G39" s="35">
        <f>移輸入係数M!AW38</f>
        <v>1</v>
      </c>
      <c r="I39" s="35">
        <f>取引表!BN38</f>
        <v>0.77084045236492904</v>
      </c>
      <c r="K39" s="35">
        <f>取引表!BP38</f>
        <v>0.49560051002897698</v>
      </c>
      <c r="M39" s="35">
        <f>雇用表!Q39</f>
        <v>6.38013256555E-4</v>
      </c>
      <c r="N39" s="131"/>
      <c r="O39" s="35">
        <f>取引表!BL38</f>
        <v>4.0090319721852912E-3</v>
      </c>
      <c r="P39" s="131"/>
      <c r="Q39" s="131"/>
      <c r="R39" s="6" t="str">
        <f t="shared" si="11"/>
        <v>61</v>
      </c>
      <c r="S39" s="148" t="str">
        <f t="shared" si="11"/>
        <v>公務</v>
      </c>
      <c r="T39" s="2">
        <v>0</v>
      </c>
      <c r="U39" s="143" t="s">
        <v>51</v>
      </c>
      <c r="V39" s="137"/>
      <c r="W39" s="146" t="s">
        <v>69</v>
      </c>
      <c r="X39" s="2">
        <f t="shared" si="48"/>
        <v>0</v>
      </c>
      <c r="Y39" s="83"/>
      <c r="Z39" s="135"/>
      <c r="AB39" s="2">
        <f t="shared" si="13"/>
        <v>0</v>
      </c>
      <c r="AD39" s="2">
        <v>8271.3187265569068</v>
      </c>
      <c r="AE39" s="10"/>
      <c r="AF39" s="10"/>
      <c r="AG39" s="6" t="str">
        <f t="shared" si="14"/>
        <v>61</v>
      </c>
      <c r="AH39" s="37" t="str">
        <f t="shared" si="14"/>
        <v>公務</v>
      </c>
      <c r="AI39" s="136">
        <f t="shared" si="0"/>
        <v>8271.3187265569068</v>
      </c>
      <c r="AJ39" s="39" t="s">
        <v>53</v>
      </c>
      <c r="AK39" s="137">
        <f t="shared" si="15"/>
        <v>0.77084045236492904</v>
      </c>
      <c r="AL39" s="39" t="s">
        <v>52</v>
      </c>
      <c r="AM39" s="2">
        <f t="shared" si="16"/>
        <v>6376</v>
      </c>
      <c r="AN39" s="10"/>
      <c r="AO39" s="136">
        <f t="shared" si="1"/>
        <v>8271.3187265569068</v>
      </c>
      <c r="AP39" s="82" t="s">
        <v>53</v>
      </c>
      <c r="AQ39" s="137">
        <f t="shared" si="17"/>
        <v>0.49560051002897698</v>
      </c>
      <c r="AR39" s="82" t="s">
        <v>52</v>
      </c>
      <c r="AS39" s="2">
        <f t="shared" si="18"/>
        <v>4099</v>
      </c>
      <c r="AT39" s="10"/>
      <c r="AV39" s="6" t="str">
        <f t="shared" si="19"/>
        <v>61</v>
      </c>
      <c r="AW39" s="37" t="str">
        <f t="shared" si="19"/>
        <v>公務</v>
      </c>
      <c r="AX39" s="32"/>
      <c r="AY39" s="136">
        <f t="shared" si="2"/>
        <v>8271.3187265569068</v>
      </c>
      <c r="AZ39" s="82" t="s">
        <v>53</v>
      </c>
      <c r="BA39" s="137">
        <f t="shared" si="3"/>
        <v>6.38013256555E-4</v>
      </c>
      <c r="BB39" s="82" t="s">
        <v>52</v>
      </c>
      <c r="BC39" s="2">
        <f t="shared" si="20"/>
        <v>5</v>
      </c>
      <c r="BD39" s="10"/>
      <c r="BJ39" s="6" t="str">
        <f t="shared" si="21"/>
        <v>61</v>
      </c>
      <c r="BK39" s="37" t="str">
        <f t="shared" si="21"/>
        <v>公務</v>
      </c>
      <c r="BM39" s="145"/>
      <c r="BO39" s="35">
        <f t="shared" si="44"/>
        <v>4.0090319721852912E-3</v>
      </c>
      <c r="BQ39" s="2">
        <f t="shared" si="22"/>
        <v>3441</v>
      </c>
      <c r="BR39" s="10"/>
      <c r="BS39" s="83"/>
      <c r="BT39" s="6" t="str">
        <f t="shared" si="23"/>
        <v>61</v>
      </c>
      <c r="BU39" s="37" t="str">
        <f t="shared" si="23"/>
        <v>公務</v>
      </c>
      <c r="BV39" s="2">
        <f t="shared" si="4"/>
        <v>3441</v>
      </c>
      <c r="BW39" s="39" t="s">
        <v>53</v>
      </c>
      <c r="BX39" s="137">
        <f t="shared" si="24"/>
        <v>1</v>
      </c>
      <c r="BY39" s="82" t="s">
        <v>52</v>
      </c>
      <c r="BZ39" s="2">
        <f t="shared" si="47"/>
        <v>3441</v>
      </c>
      <c r="CB39" s="135"/>
      <c r="CD39" s="2">
        <f t="shared" si="45"/>
        <v>3441</v>
      </c>
      <c r="CF39" s="2">
        <v>3861.1767510255886</v>
      </c>
      <c r="CG39" s="10"/>
      <c r="CI39" s="6" t="str">
        <f t="shared" si="25"/>
        <v>61</v>
      </c>
      <c r="CJ39" s="37" t="str">
        <f t="shared" si="25"/>
        <v>公務</v>
      </c>
      <c r="CK39" s="32"/>
      <c r="CL39" s="136">
        <f t="shared" si="6"/>
        <v>3861.1767510255886</v>
      </c>
      <c r="CM39" s="82" t="s">
        <v>53</v>
      </c>
      <c r="CN39" s="137">
        <f t="shared" si="26"/>
        <v>0.77084045236492904</v>
      </c>
      <c r="CO39" s="82" t="s">
        <v>52</v>
      </c>
      <c r="CP39" s="2">
        <f t="shared" si="27"/>
        <v>2976</v>
      </c>
      <c r="CR39" s="136">
        <f t="shared" si="7"/>
        <v>3861.1767510255886</v>
      </c>
      <c r="CS39" s="82" t="s">
        <v>53</v>
      </c>
      <c r="CT39" s="137">
        <f t="shared" si="8"/>
        <v>0.49560051002897698</v>
      </c>
      <c r="CU39" s="82" t="s">
        <v>52</v>
      </c>
      <c r="CV39" s="2">
        <f t="shared" si="28"/>
        <v>1914</v>
      </c>
      <c r="CW39" s="10"/>
      <c r="CY39" s="555" t="str">
        <f t="shared" si="29"/>
        <v>61</v>
      </c>
      <c r="CZ39" s="37" t="str">
        <f t="shared" si="30"/>
        <v>公務</v>
      </c>
      <c r="DA39" s="32"/>
      <c r="DB39" s="136">
        <f t="shared" si="31"/>
        <v>3861.1767510255886</v>
      </c>
      <c r="DC39" s="82" t="s">
        <v>53</v>
      </c>
      <c r="DD39" s="137">
        <f t="shared" si="9"/>
        <v>6.38013256555E-4</v>
      </c>
      <c r="DE39" s="82" t="s">
        <v>52</v>
      </c>
      <c r="DF39" s="2">
        <f t="shared" si="32"/>
        <v>2</v>
      </c>
      <c r="DG39" s="10"/>
      <c r="DI39" s="6" t="str">
        <f t="shared" si="33"/>
        <v>61</v>
      </c>
      <c r="DJ39" s="37" t="str">
        <f t="shared" si="33"/>
        <v>公務</v>
      </c>
      <c r="DK39" s="34">
        <f t="shared" si="34"/>
        <v>8271.3187265569068</v>
      </c>
      <c r="DL39" s="34">
        <f t="shared" si="35"/>
        <v>6376</v>
      </c>
      <c r="DM39" s="2">
        <f t="shared" si="10"/>
        <v>4099</v>
      </c>
      <c r="DN39" s="2">
        <f t="shared" si="36"/>
        <v>5</v>
      </c>
      <c r="DO39" s="34">
        <f t="shared" si="37"/>
        <v>3441</v>
      </c>
      <c r="DP39" s="34">
        <f t="shared" si="46"/>
        <v>3441</v>
      </c>
      <c r="DQ39" s="34">
        <f t="shared" si="38"/>
        <v>3861.1767510255886</v>
      </c>
      <c r="DR39" s="34">
        <f t="shared" si="39"/>
        <v>2976</v>
      </c>
      <c r="DS39" s="2">
        <f t="shared" si="40"/>
        <v>1914</v>
      </c>
      <c r="DT39" s="2">
        <f t="shared" si="41"/>
        <v>2</v>
      </c>
      <c r="DU39" s="10"/>
      <c r="DV39" s="10"/>
      <c r="DW39" s="6" t="str">
        <f t="shared" si="42"/>
        <v>61</v>
      </c>
      <c r="DX39" s="37" t="str">
        <f t="shared" si="42"/>
        <v>公務</v>
      </c>
      <c r="DY39" s="10">
        <f t="shared" si="43"/>
        <v>12132.495477582495</v>
      </c>
      <c r="DZ39" s="34">
        <f t="shared" si="43"/>
        <v>9352</v>
      </c>
      <c r="EA39" s="2">
        <f t="shared" si="43"/>
        <v>6013</v>
      </c>
      <c r="EB39" s="2">
        <f t="shared" si="43"/>
        <v>7</v>
      </c>
    </row>
    <row r="40" spans="1:132">
      <c r="B40" s="6" t="s">
        <v>229</v>
      </c>
      <c r="C40" s="37" t="s">
        <v>26</v>
      </c>
      <c r="E40" s="135"/>
      <c r="G40" s="35">
        <f>移輸入係数M!AW39</f>
        <v>0.94738237988121798</v>
      </c>
      <c r="I40" s="35">
        <f>取引表!BN39</f>
        <v>0.83856896329297503</v>
      </c>
      <c r="K40" s="35">
        <f>取引表!BP39</f>
        <v>0.61791697216825903</v>
      </c>
      <c r="M40" s="35">
        <f>雇用表!Q40</f>
        <v>1.0532596252040001E-3</v>
      </c>
      <c r="N40" s="131"/>
      <c r="O40" s="35">
        <f>取引表!BL39</f>
        <v>2.4790235855984732E-2</v>
      </c>
      <c r="P40" s="131"/>
      <c r="Q40" s="131"/>
      <c r="R40" s="6" t="str">
        <f t="shared" si="11"/>
        <v>63</v>
      </c>
      <c r="S40" s="148" t="str">
        <f t="shared" si="11"/>
        <v>教育・研究</v>
      </c>
      <c r="T40" s="2">
        <v>0</v>
      </c>
      <c r="U40" s="143" t="s">
        <v>51</v>
      </c>
      <c r="V40" s="137"/>
      <c r="W40" s="146" t="s">
        <v>69</v>
      </c>
      <c r="X40" s="2">
        <f t="shared" si="48"/>
        <v>0</v>
      </c>
      <c r="Y40" s="83"/>
      <c r="Z40" s="135"/>
      <c r="AB40" s="2">
        <f t="shared" si="13"/>
        <v>0</v>
      </c>
      <c r="AD40" s="2">
        <v>1539.2891659592131</v>
      </c>
      <c r="AE40" s="10"/>
      <c r="AF40" s="10"/>
      <c r="AG40" s="6" t="str">
        <f t="shared" si="14"/>
        <v>63</v>
      </c>
      <c r="AH40" s="37" t="str">
        <f t="shared" si="14"/>
        <v>教育・研究</v>
      </c>
      <c r="AI40" s="136">
        <f t="shared" si="0"/>
        <v>1539.2891659592131</v>
      </c>
      <c r="AJ40" s="39" t="s">
        <v>53</v>
      </c>
      <c r="AK40" s="137">
        <f t="shared" si="15"/>
        <v>0.83856896329297503</v>
      </c>
      <c r="AL40" s="39" t="s">
        <v>52</v>
      </c>
      <c r="AM40" s="2">
        <f t="shared" si="16"/>
        <v>1291</v>
      </c>
      <c r="AN40" s="10"/>
      <c r="AO40" s="136">
        <f t="shared" si="1"/>
        <v>1539.2891659592131</v>
      </c>
      <c r="AP40" s="82" t="s">
        <v>53</v>
      </c>
      <c r="AQ40" s="137">
        <f t="shared" si="17"/>
        <v>0.61791697216825903</v>
      </c>
      <c r="AR40" s="82" t="s">
        <v>52</v>
      </c>
      <c r="AS40" s="2">
        <f t="shared" si="18"/>
        <v>951</v>
      </c>
      <c r="AT40" s="10"/>
      <c r="AV40" s="6" t="str">
        <f t="shared" si="19"/>
        <v>63</v>
      </c>
      <c r="AW40" s="37" t="str">
        <f t="shared" si="19"/>
        <v>教育・研究</v>
      </c>
      <c r="AX40" s="32"/>
      <c r="AY40" s="136">
        <f t="shared" si="2"/>
        <v>1539.2891659592131</v>
      </c>
      <c r="AZ40" s="82" t="s">
        <v>53</v>
      </c>
      <c r="BA40" s="137">
        <f t="shared" si="3"/>
        <v>1.0532596252040001E-3</v>
      </c>
      <c r="BB40" s="82" t="s">
        <v>52</v>
      </c>
      <c r="BC40" s="2">
        <f t="shared" si="20"/>
        <v>2</v>
      </c>
      <c r="BD40" s="10"/>
      <c r="BJ40" s="6" t="str">
        <f t="shared" si="21"/>
        <v>63</v>
      </c>
      <c r="BK40" s="7" t="str">
        <f t="shared" si="21"/>
        <v>教育・研究</v>
      </c>
      <c r="BM40" s="145"/>
      <c r="BO40" s="35">
        <f t="shared" si="44"/>
        <v>2.4790235855984732E-2</v>
      </c>
      <c r="BQ40" s="2">
        <f t="shared" si="22"/>
        <v>21278</v>
      </c>
      <c r="BR40" s="10"/>
      <c r="BS40" s="83"/>
      <c r="BT40" s="6" t="str">
        <f t="shared" si="23"/>
        <v>63</v>
      </c>
      <c r="BU40" s="7" t="str">
        <f t="shared" si="23"/>
        <v>教育・研究</v>
      </c>
      <c r="BV40" s="2">
        <f t="shared" si="4"/>
        <v>21278</v>
      </c>
      <c r="BW40" s="39" t="s">
        <v>53</v>
      </c>
      <c r="BX40" s="137">
        <f t="shared" si="24"/>
        <v>0.94738237988121798</v>
      </c>
      <c r="BY40" s="82" t="s">
        <v>52</v>
      </c>
      <c r="BZ40" s="2">
        <f t="shared" si="47"/>
        <v>20158</v>
      </c>
      <c r="CB40" s="135"/>
      <c r="CD40" s="2">
        <f t="shared" si="45"/>
        <v>20158</v>
      </c>
      <c r="CF40" s="2">
        <v>20464.786549890738</v>
      </c>
      <c r="CG40" s="10"/>
      <c r="CI40" s="6" t="str">
        <f t="shared" si="25"/>
        <v>63</v>
      </c>
      <c r="CJ40" s="7" t="str">
        <f t="shared" si="25"/>
        <v>教育・研究</v>
      </c>
      <c r="CK40" s="32"/>
      <c r="CL40" s="136">
        <f t="shared" si="6"/>
        <v>20464.786549890738</v>
      </c>
      <c r="CM40" s="82" t="s">
        <v>53</v>
      </c>
      <c r="CN40" s="137">
        <f t="shared" si="26"/>
        <v>0.83856896329297503</v>
      </c>
      <c r="CO40" s="82" t="s">
        <v>52</v>
      </c>
      <c r="CP40" s="2">
        <f t="shared" si="27"/>
        <v>17161</v>
      </c>
      <c r="CR40" s="136">
        <f t="shared" si="7"/>
        <v>20464.786549890738</v>
      </c>
      <c r="CS40" s="82" t="s">
        <v>53</v>
      </c>
      <c r="CT40" s="137">
        <f t="shared" si="8"/>
        <v>0.61791697216825903</v>
      </c>
      <c r="CU40" s="82" t="s">
        <v>52</v>
      </c>
      <c r="CV40" s="2">
        <f t="shared" si="28"/>
        <v>12646</v>
      </c>
      <c r="CW40" s="10"/>
      <c r="CY40" s="555" t="str">
        <f t="shared" si="29"/>
        <v>63</v>
      </c>
      <c r="CZ40" s="37" t="str">
        <f t="shared" si="30"/>
        <v>教育・研究</v>
      </c>
      <c r="DA40" s="32"/>
      <c r="DB40" s="136">
        <f t="shared" si="31"/>
        <v>20464.786549890738</v>
      </c>
      <c r="DC40" s="82" t="s">
        <v>53</v>
      </c>
      <c r="DD40" s="137">
        <f t="shared" si="9"/>
        <v>1.0532596252040001E-3</v>
      </c>
      <c r="DE40" s="82" t="s">
        <v>52</v>
      </c>
      <c r="DF40" s="2">
        <f t="shared" si="32"/>
        <v>22</v>
      </c>
      <c r="DG40" s="10"/>
      <c r="DI40" s="6" t="str">
        <f t="shared" si="33"/>
        <v>63</v>
      </c>
      <c r="DJ40" s="37" t="str">
        <f t="shared" si="33"/>
        <v>教育・研究</v>
      </c>
      <c r="DK40" s="34">
        <f t="shared" si="34"/>
        <v>1539.2891659592131</v>
      </c>
      <c r="DL40" s="34">
        <f t="shared" si="35"/>
        <v>1291</v>
      </c>
      <c r="DM40" s="2">
        <f t="shared" si="10"/>
        <v>951</v>
      </c>
      <c r="DN40" s="2">
        <f t="shared" si="36"/>
        <v>2</v>
      </c>
      <c r="DO40" s="34">
        <f t="shared" si="37"/>
        <v>21278</v>
      </c>
      <c r="DP40" s="34">
        <f t="shared" si="46"/>
        <v>20158</v>
      </c>
      <c r="DQ40" s="34">
        <f t="shared" si="38"/>
        <v>20464.786549890738</v>
      </c>
      <c r="DR40" s="34">
        <f t="shared" si="39"/>
        <v>17161</v>
      </c>
      <c r="DS40" s="2">
        <f t="shared" si="40"/>
        <v>12646</v>
      </c>
      <c r="DT40" s="2">
        <f t="shared" si="41"/>
        <v>22</v>
      </c>
      <c r="DU40" s="10"/>
      <c r="DV40" s="10"/>
      <c r="DW40" s="6" t="str">
        <f t="shared" si="42"/>
        <v>63</v>
      </c>
      <c r="DX40" s="37" t="str">
        <f t="shared" si="42"/>
        <v>教育・研究</v>
      </c>
      <c r="DY40" s="10">
        <f t="shared" si="43"/>
        <v>22004.075715849951</v>
      </c>
      <c r="DZ40" s="34">
        <f t="shared" si="43"/>
        <v>18452</v>
      </c>
      <c r="EA40" s="2">
        <f t="shared" si="43"/>
        <v>13597</v>
      </c>
      <c r="EB40" s="2">
        <f t="shared" si="43"/>
        <v>24</v>
      </c>
    </row>
    <row r="41" spans="1:132">
      <c r="B41" s="6" t="s">
        <v>230</v>
      </c>
      <c r="C41" s="37" t="s">
        <v>253</v>
      </c>
      <c r="E41" s="135"/>
      <c r="G41" s="35">
        <f>移輸入係数M!AW40</f>
        <v>0.99998714746557427</v>
      </c>
      <c r="I41" s="35">
        <f>取引表!BN40</f>
        <v>0.625813073329332</v>
      </c>
      <c r="K41" s="35">
        <f>取引表!BP40</f>
        <v>0.51309842960756902</v>
      </c>
      <c r="M41" s="35">
        <f>雇用表!Q41</f>
        <v>1.2381867470820001E-3</v>
      </c>
      <c r="N41" s="131"/>
      <c r="O41" s="35">
        <f>取引表!BL40</f>
        <v>6.1595807184302548E-2</v>
      </c>
      <c r="P41" s="131"/>
      <c r="Q41" s="131"/>
      <c r="R41" s="6" t="str">
        <f t="shared" si="11"/>
        <v>64</v>
      </c>
      <c r="S41" s="148" t="str">
        <f t="shared" si="11"/>
        <v>医療・福祉</v>
      </c>
      <c r="T41" s="2">
        <v>0</v>
      </c>
      <c r="U41" s="143" t="s">
        <v>51</v>
      </c>
      <c r="V41" s="137"/>
      <c r="W41" s="146" t="s">
        <v>69</v>
      </c>
      <c r="X41" s="2">
        <f t="shared" si="48"/>
        <v>0</v>
      </c>
      <c r="Y41" s="83"/>
      <c r="Z41" s="135"/>
      <c r="AB41" s="2">
        <f t="shared" si="13"/>
        <v>0</v>
      </c>
      <c r="AD41" s="2">
        <v>1684.6935915955842</v>
      </c>
      <c r="AE41" s="10"/>
      <c r="AF41" s="10"/>
      <c r="AG41" s="6" t="str">
        <f t="shared" si="14"/>
        <v>64</v>
      </c>
      <c r="AH41" s="37" t="str">
        <f t="shared" si="14"/>
        <v>医療・福祉</v>
      </c>
      <c r="AI41" s="136">
        <f t="shared" si="0"/>
        <v>1684.6935915955842</v>
      </c>
      <c r="AJ41" s="39" t="s">
        <v>53</v>
      </c>
      <c r="AK41" s="137">
        <f t="shared" si="15"/>
        <v>0.625813073329332</v>
      </c>
      <c r="AL41" s="39" t="s">
        <v>52</v>
      </c>
      <c r="AM41" s="2">
        <f t="shared" si="16"/>
        <v>1054</v>
      </c>
      <c r="AN41" s="10"/>
      <c r="AO41" s="136">
        <f t="shared" si="1"/>
        <v>1684.6935915955842</v>
      </c>
      <c r="AP41" s="82" t="s">
        <v>53</v>
      </c>
      <c r="AQ41" s="137">
        <f t="shared" si="17"/>
        <v>0.51309842960756902</v>
      </c>
      <c r="AR41" s="82" t="s">
        <v>52</v>
      </c>
      <c r="AS41" s="2">
        <f t="shared" si="18"/>
        <v>864</v>
      </c>
      <c r="AT41" s="10"/>
      <c r="AV41" s="6" t="str">
        <f t="shared" si="19"/>
        <v>64</v>
      </c>
      <c r="AW41" s="37" t="str">
        <f t="shared" si="19"/>
        <v>医療・福祉</v>
      </c>
      <c r="AX41" s="32"/>
      <c r="AY41" s="136">
        <f t="shared" si="2"/>
        <v>1684.6935915955842</v>
      </c>
      <c r="AZ41" s="82" t="s">
        <v>53</v>
      </c>
      <c r="BA41" s="137">
        <f t="shared" si="3"/>
        <v>1.2381867470820001E-3</v>
      </c>
      <c r="BB41" s="82" t="s">
        <v>52</v>
      </c>
      <c r="BC41" s="2">
        <f t="shared" si="20"/>
        <v>2</v>
      </c>
      <c r="BD41" s="10"/>
      <c r="BJ41" s="6" t="str">
        <f t="shared" si="21"/>
        <v>64</v>
      </c>
      <c r="BK41" s="7" t="str">
        <f t="shared" si="21"/>
        <v>医療・福祉</v>
      </c>
      <c r="BM41" s="145"/>
      <c r="BO41" s="35">
        <f t="shared" si="44"/>
        <v>6.1595807184302548E-2</v>
      </c>
      <c r="BQ41" s="2">
        <f t="shared" si="22"/>
        <v>52870</v>
      </c>
      <c r="BR41" s="10"/>
      <c r="BS41" s="83"/>
      <c r="BT41" s="6" t="str">
        <f t="shared" si="23"/>
        <v>64</v>
      </c>
      <c r="BU41" s="7" t="str">
        <f t="shared" si="23"/>
        <v>医療・福祉</v>
      </c>
      <c r="BV41" s="2">
        <f t="shared" si="4"/>
        <v>52870</v>
      </c>
      <c r="BW41" s="39" t="s">
        <v>53</v>
      </c>
      <c r="BX41" s="137">
        <f t="shared" si="24"/>
        <v>0.99998714746557427</v>
      </c>
      <c r="BY41" s="82" t="s">
        <v>52</v>
      </c>
      <c r="BZ41" s="2">
        <f t="shared" si="47"/>
        <v>52869</v>
      </c>
      <c r="CB41" s="135"/>
      <c r="CD41" s="2">
        <f t="shared" si="45"/>
        <v>52869</v>
      </c>
      <c r="CF41" s="2">
        <v>53999.729061526865</v>
      </c>
      <c r="CG41" s="10"/>
      <c r="CI41" s="6" t="str">
        <f t="shared" si="25"/>
        <v>64</v>
      </c>
      <c r="CJ41" s="7" t="str">
        <f t="shared" si="25"/>
        <v>医療・福祉</v>
      </c>
      <c r="CK41" s="32"/>
      <c r="CL41" s="136">
        <f t="shared" si="6"/>
        <v>53999.729061526865</v>
      </c>
      <c r="CM41" s="82" t="s">
        <v>53</v>
      </c>
      <c r="CN41" s="137">
        <f t="shared" si="26"/>
        <v>0.625813073329332</v>
      </c>
      <c r="CO41" s="82" t="s">
        <v>52</v>
      </c>
      <c r="CP41" s="2">
        <f t="shared" si="27"/>
        <v>33794</v>
      </c>
      <c r="CR41" s="136">
        <f t="shared" si="7"/>
        <v>53999.729061526865</v>
      </c>
      <c r="CS41" s="82" t="s">
        <v>53</v>
      </c>
      <c r="CT41" s="137">
        <f t="shared" si="8"/>
        <v>0.51309842960756902</v>
      </c>
      <c r="CU41" s="82" t="s">
        <v>52</v>
      </c>
      <c r="CV41" s="2">
        <f t="shared" si="28"/>
        <v>27707</v>
      </c>
      <c r="CW41" s="10"/>
      <c r="CY41" s="555" t="str">
        <f t="shared" si="29"/>
        <v>64</v>
      </c>
      <c r="CZ41" s="37" t="str">
        <f t="shared" si="30"/>
        <v>医療・福祉</v>
      </c>
      <c r="DA41" s="32"/>
      <c r="DB41" s="136">
        <f t="shared" si="31"/>
        <v>53999.729061526865</v>
      </c>
      <c r="DC41" s="82" t="s">
        <v>53</v>
      </c>
      <c r="DD41" s="137">
        <f t="shared" si="9"/>
        <v>1.2381867470820001E-3</v>
      </c>
      <c r="DE41" s="82" t="s">
        <v>52</v>
      </c>
      <c r="DF41" s="2">
        <f t="shared" si="32"/>
        <v>67</v>
      </c>
      <c r="DG41" s="10"/>
      <c r="DI41" s="6" t="str">
        <f t="shared" si="33"/>
        <v>64</v>
      </c>
      <c r="DJ41" s="37" t="str">
        <f t="shared" si="33"/>
        <v>医療・福祉</v>
      </c>
      <c r="DK41" s="34">
        <f t="shared" si="34"/>
        <v>1684.6935915955842</v>
      </c>
      <c r="DL41" s="34">
        <f t="shared" si="35"/>
        <v>1054</v>
      </c>
      <c r="DM41" s="2">
        <f t="shared" si="10"/>
        <v>864</v>
      </c>
      <c r="DN41" s="2">
        <f t="shared" si="36"/>
        <v>2</v>
      </c>
      <c r="DO41" s="34">
        <f t="shared" si="37"/>
        <v>52870</v>
      </c>
      <c r="DP41" s="34">
        <f t="shared" si="46"/>
        <v>52869</v>
      </c>
      <c r="DQ41" s="34">
        <f t="shared" si="38"/>
        <v>53999.729061526865</v>
      </c>
      <c r="DR41" s="34">
        <f t="shared" si="39"/>
        <v>33794</v>
      </c>
      <c r="DS41" s="2">
        <f t="shared" si="40"/>
        <v>27707</v>
      </c>
      <c r="DT41" s="2">
        <f t="shared" si="41"/>
        <v>67</v>
      </c>
      <c r="DU41" s="10"/>
      <c r="DV41" s="10"/>
      <c r="DW41" s="6" t="str">
        <f t="shared" si="42"/>
        <v>64</v>
      </c>
      <c r="DX41" s="37" t="str">
        <f t="shared" si="42"/>
        <v>医療・福祉</v>
      </c>
      <c r="DY41" s="10">
        <f t="shared" si="43"/>
        <v>55684.422653122449</v>
      </c>
      <c r="DZ41" s="34">
        <f t="shared" si="43"/>
        <v>34848</v>
      </c>
      <c r="EA41" s="2">
        <f t="shared" si="43"/>
        <v>28571</v>
      </c>
      <c r="EB41" s="2">
        <f t="shared" si="43"/>
        <v>69</v>
      </c>
    </row>
    <row r="42" spans="1:132">
      <c r="B42" s="6" t="s">
        <v>231</v>
      </c>
      <c r="C42" s="37" t="s">
        <v>420</v>
      </c>
      <c r="E42" s="135"/>
      <c r="G42" s="35">
        <f>移輸入係数M!AW41</f>
        <v>0.9818673914829813</v>
      </c>
      <c r="I42" s="35">
        <f>取引表!BN41</f>
        <v>0.573778093525253</v>
      </c>
      <c r="K42" s="35">
        <f>取引表!BP41</f>
        <v>0.49306775838773398</v>
      </c>
      <c r="M42" s="35">
        <f>雇用表!Q42</f>
        <v>1.2503674406920001E-3</v>
      </c>
      <c r="N42" s="150"/>
      <c r="O42" s="35">
        <f>取引表!BL41</f>
        <v>1.0150891825523896E-2</v>
      </c>
      <c r="P42" s="150"/>
      <c r="Q42" s="150"/>
      <c r="R42" s="6" t="str">
        <f t="shared" si="11"/>
        <v>65</v>
      </c>
      <c r="S42" s="148" t="str">
        <f t="shared" si="11"/>
        <v>他に分類されない会員制団体</v>
      </c>
      <c r="T42" s="2">
        <v>0</v>
      </c>
      <c r="U42" s="143" t="s">
        <v>51</v>
      </c>
      <c r="V42" s="137"/>
      <c r="W42" s="146" t="s">
        <v>69</v>
      </c>
      <c r="X42" s="2">
        <f t="shared" si="48"/>
        <v>0</v>
      </c>
      <c r="Y42" s="83"/>
      <c r="Z42" s="135"/>
      <c r="AB42" s="2">
        <f t="shared" si="13"/>
        <v>0</v>
      </c>
      <c r="AD42" s="2">
        <v>18465.013654019385</v>
      </c>
      <c r="AE42" s="10"/>
      <c r="AF42" s="10"/>
      <c r="AG42" s="6" t="str">
        <f t="shared" si="14"/>
        <v>65</v>
      </c>
      <c r="AH42" s="37" t="str">
        <f t="shared" si="14"/>
        <v>他に分類されない会員制団体</v>
      </c>
      <c r="AI42" s="136">
        <f t="shared" si="0"/>
        <v>18465.013654019385</v>
      </c>
      <c r="AJ42" s="39" t="s">
        <v>53</v>
      </c>
      <c r="AK42" s="137">
        <f t="shared" si="15"/>
        <v>0.573778093525253</v>
      </c>
      <c r="AL42" s="39" t="s">
        <v>52</v>
      </c>
      <c r="AM42" s="2">
        <f t="shared" si="16"/>
        <v>10595</v>
      </c>
      <c r="AN42" s="10"/>
      <c r="AO42" s="136">
        <f t="shared" si="1"/>
        <v>18465.013654019385</v>
      </c>
      <c r="AP42" s="82" t="s">
        <v>53</v>
      </c>
      <c r="AQ42" s="137">
        <f t="shared" si="17"/>
        <v>0.49306775838773398</v>
      </c>
      <c r="AR42" s="82" t="s">
        <v>52</v>
      </c>
      <c r="AS42" s="2">
        <f t="shared" si="18"/>
        <v>9105</v>
      </c>
      <c r="AT42" s="10"/>
      <c r="AV42" s="6" t="str">
        <f t="shared" si="19"/>
        <v>65</v>
      </c>
      <c r="AW42" s="37" t="str">
        <f t="shared" si="19"/>
        <v>他に分類されない会員制団体</v>
      </c>
      <c r="AX42" s="32"/>
      <c r="AY42" s="136">
        <f t="shared" si="2"/>
        <v>18465.013654019385</v>
      </c>
      <c r="AZ42" s="82" t="s">
        <v>53</v>
      </c>
      <c r="BA42" s="137">
        <v>0</v>
      </c>
      <c r="BB42" s="82" t="s">
        <v>52</v>
      </c>
      <c r="BC42" s="2">
        <f t="shared" si="20"/>
        <v>0</v>
      </c>
      <c r="BD42" s="10"/>
      <c r="BJ42" s="6" t="str">
        <f t="shared" si="21"/>
        <v>65</v>
      </c>
      <c r="BK42" s="37" t="str">
        <f t="shared" si="21"/>
        <v>他に分類されない会員制団体</v>
      </c>
      <c r="BM42" s="145"/>
      <c r="BO42" s="35">
        <f t="shared" si="44"/>
        <v>1.0150891825523896E-2</v>
      </c>
      <c r="BQ42" s="2">
        <f t="shared" si="22"/>
        <v>8713</v>
      </c>
      <c r="BR42" s="10"/>
      <c r="BS42" s="83"/>
      <c r="BT42" s="6" t="str">
        <f t="shared" si="23"/>
        <v>65</v>
      </c>
      <c r="BU42" s="37" t="str">
        <f t="shared" si="23"/>
        <v>他に分類されない会員制団体</v>
      </c>
      <c r="BV42" s="2">
        <f t="shared" si="4"/>
        <v>8713</v>
      </c>
      <c r="BW42" s="39" t="s">
        <v>53</v>
      </c>
      <c r="BX42" s="137">
        <f t="shared" si="24"/>
        <v>0.9818673914829813</v>
      </c>
      <c r="BY42" s="82" t="s">
        <v>52</v>
      </c>
      <c r="BZ42" s="2">
        <f t="shared" si="47"/>
        <v>8555</v>
      </c>
      <c r="CB42" s="135"/>
      <c r="CD42" s="2">
        <f t="shared" si="45"/>
        <v>8555</v>
      </c>
      <c r="CF42" s="2">
        <v>10306.998169255641</v>
      </c>
      <c r="CG42" s="10"/>
      <c r="CI42" s="6" t="str">
        <f t="shared" si="25"/>
        <v>65</v>
      </c>
      <c r="CJ42" s="37" t="str">
        <f t="shared" si="25"/>
        <v>他に分類されない会員制団体</v>
      </c>
      <c r="CK42" s="32"/>
      <c r="CL42" s="136">
        <f t="shared" si="6"/>
        <v>10306.998169255641</v>
      </c>
      <c r="CM42" s="82" t="s">
        <v>53</v>
      </c>
      <c r="CN42" s="137">
        <f t="shared" si="26"/>
        <v>0.573778093525253</v>
      </c>
      <c r="CO42" s="82" t="s">
        <v>52</v>
      </c>
      <c r="CP42" s="2">
        <f t="shared" si="27"/>
        <v>5914</v>
      </c>
      <c r="CR42" s="136">
        <f t="shared" si="7"/>
        <v>10306.998169255641</v>
      </c>
      <c r="CS42" s="82" t="s">
        <v>53</v>
      </c>
      <c r="CT42" s="137">
        <f t="shared" si="8"/>
        <v>0.49306775838773398</v>
      </c>
      <c r="CU42" s="82" t="s">
        <v>52</v>
      </c>
      <c r="CV42" s="2">
        <f t="shared" si="28"/>
        <v>5082</v>
      </c>
      <c r="CW42" s="10"/>
      <c r="CY42" s="555" t="str">
        <f t="shared" si="29"/>
        <v>65</v>
      </c>
      <c r="CZ42" s="37" t="str">
        <f t="shared" si="30"/>
        <v>他に分類されない会員制団体</v>
      </c>
      <c r="DA42" s="32"/>
      <c r="DB42" s="136">
        <f t="shared" si="31"/>
        <v>10306.998169255641</v>
      </c>
      <c r="DC42" s="82" t="s">
        <v>53</v>
      </c>
      <c r="DD42" s="137">
        <f t="shared" si="9"/>
        <v>1.2503674406920001E-3</v>
      </c>
      <c r="DE42" s="82" t="s">
        <v>52</v>
      </c>
      <c r="DF42" s="2">
        <f t="shared" si="32"/>
        <v>13</v>
      </c>
      <c r="DG42" s="10"/>
      <c r="DI42" s="6" t="str">
        <f t="shared" si="33"/>
        <v>65</v>
      </c>
      <c r="DJ42" s="37" t="str">
        <f t="shared" si="33"/>
        <v>他に分類されない会員制団体</v>
      </c>
      <c r="DK42" s="34">
        <f t="shared" si="34"/>
        <v>18465.013654019385</v>
      </c>
      <c r="DL42" s="34">
        <f t="shared" si="35"/>
        <v>10595</v>
      </c>
      <c r="DM42" s="2">
        <f t="shared" si="10"/>
        <v>9105</v>
      </c>
      <c r="DN42" s="2">
        <f t="shared" si="36"/>
        <v>0</v>
      </c>
      <c r="DO42" s="34">
        <f t="shared" si="37"/>
        <v>8713</v>
      </c>
      <c r="DP42" s="34">
        <f t="shared" si="46"/>
        <v>8555</v>
      </c>
      <c r="DQ42" s="34">
        <f t="shared" si="38"/>
        <v>10306.998169255641</v>
      </c>
      <c r="DR42" s="34">
        <f t="shared" si="39"/>
        <v>5914</v>
      </c>
      <c r="DS42" s="2">
        <f t="shared" si="40"/>
        <v>5082</v>
      </c>
      <c r="DT42" s="2">
        <f t="shared" si="41"/>
        <v>13</v>
      </c>
      <c r="DU42" s="10"/>
      <c r="DV42" s="10"/>
      <c r="DW42" s="6" t="str">
        <f t="shared" si="42"/>
        <v>65</v>
      </c>
      <c r="DX42" s="37" t="str">
        <f t="shared" si="42"/>
        <v>他に分類されない会員制団体</v>
      </c>
      <c r="DY42" s="10">
        <f t="shared" si="43"/>
        <v>28772.011823275025</v>
      </c>
      <c r="DZ42" s="34">
        <f t="shared" si="43"/>
        <v>16509</v>
      </c>
      <c r="EA42" s="2">
        <f t="shared" si="43"/>
        <v>14187</v>
      </c>
      <c r="EB42" s="2">
        <f t="shared" si="43"/>
        <v>13</v>
      </c>
    </row>
    <row r="43" spans="1:132">
      <c r="B43" s="6" t="s">
        <v>232</v>
      </c>
      <c r="C43" s="37" t="s">
        <v>27</v>
      </c>
      <c r="E43" s="135"/>
      <c r="G43" s="35">
        <f>移輸入係数M!AW42</f>
        <v>0.61304534968629532</v>
      </c>
      <c r="I43" s="35">
        <f>取引表!BN42</f>
        <v>0.642968498950517</v>
      </c>
      <c r="K43" s="35">
        <f>取引表!BP42</f>
        <v>0.344735945795142</v>
      </c>
      <c r="M43" s="35">
        <f>雇用表!Q43</f>
        <v>1.04446707099E-3</v>
      </c>
      <c r="N43" s="150"/>
      <c r="O43" s="35">
        <f>取引表!BL42</f>
        <v>2.1344373662065999E-2</v>
      </c>
      <c r="P43" s="150"/>
      <c r="Q43" s="150"/>
      <c r="R43" s="6" t="str">
        <f t="shared" si="11"/>
        <v>66</v>
      </c>
      <c r="S43" s="148" t="str">
        <f t="shared" si="11"/>
        <v>対事業所サービス</v>
      </c>
      <c r="T43" s="2">
        <v>0</v>
      </c>
      <c r="U43" s="143" t="s">
        <v>51</v>
      </c>
      <c r="V43" s="137"/>
      <c r="W43" s="146" t="s">
        <v>69</v>
      </c>
      <c r="X43" s="2">
        <f t="shared" si="48"/>
        <v>0</v>
      </c>
      <c r="Y43" s="83"/>
      <c r="Z43" s="135"/>
      <c r="AB43" s="2">
        <f t="shared" si="13"/>
        <v>0</v>
      </c>
      <c r="AD43" s="2">
        <v>143874.56427456628</v>
      </c>
      <c r="AE43" s="10"/>
      <c r="AF43" s="10"/>
      <c r="AG43" s="6" t="str">
        <f t="shared" si="14"/>
        <v>66</v>
      </c>
      <c r="AH43" s="37" t="str">
        <f t="shared" si="14"/>
        <v>対事業所サービス</v>
      </c>
      <c r="AI43" s="136">
        <f t="shared" si="0"/>
        <v>143874.56427456628</v>
      </c>
      <c r="AJ43" s="39" t="s">
        <v>53</v>
      </c>
      <c r="AK43" s="137">
        <f t="shared" si="15"/>
        <v>0.642968498950517</v>
      </c>
      <c r="AL43" s="39" t="s">
        <v>52</v>
      </c>
      <c r="AM43" s="2">
        <f t="shared" si="16"/>
        <v>92507</v>
      </c>
      <c r="AN43" s="10"/>
      <c r="AO43" s="136">
        <f t="shared" si="1"/>
        <v>143874.56427456628</v>
      </c>
      <c r="AP43" s="82" t="s">
        <v>53</v>
      </c>
      <c r="AQ43" s="137">
        <f t="shared" si="17"/>
        <v>0.344735945795142</v>
      </c>
      <c r="AR43" s="82" t="s">
        <v>52</v>
      </c>
      <c r="AS43" s="2">
        <f t="shared" si="18"/>
        <v>49599</v>
      </c>
      <c r="AT43" s="10"/>
      <c r="AV43" s="6" t="str">
        <f t="shared" si="19"/>
        <v>66</v>
      </c>
      <c r="AW43" s="37" t="str">
        <f t="shared" si="19"/>
        <v>対事業所サービス</v>
      </c>
      <c r="AX43" s="32"/>
      <c r="AY43" s="136">
        <f t="shared" si="2"/>
        <v>143874.56427456628</v>
      </c>
      <c r="AZ43" s="82" t="s">
        <v>53</v>
      </c>
      <c r="BA43" s="137">
        <v>0</v>
      </c>
      <c r="BB43" s="82" t="s">
        <v>52</v>
      </c>
      <c r="BC43" s="2">
        <f t="shared" si="20"/>
        <v>0</v>
      </c>
      <c r="BD43" s="10"/>
      <c r="BJ43" s="6" t="str">
        <f t="shared" si="21"/>
        <v>66</v>
      </c>
      <c r="BK43" s="7" t="str">
        <f t="shared" si="21"/>
        <v>対事業所サービス</v>
      </c>
      <c r="BM43" s="145"/>
      <c r="BO43" s="35">
        <f t="shared" si="44"/>
        <v>2.1344373662065999E-2</v>
      </c>
      <c r="BQ43" s="2">
        <f t="shared" si="22"/>
        <v>18321</v>
      </c>
      <c r="BR43" s="10"/>
      <c r="BS43" s="83"/>
      <c r="BT43" s="6" t="str">
        <f t="shared" si="23"/>
        <v>66</v>
      </c>
      <c r="BU43" s="7" t="str">
        <f t="shared" si="23"/>
        <v>対事業所サービス</v>
      </c>
      <c r="BV43" s="2">
        <f t="shared" si="4"/>
        <v>18321</v>
      </c>
      <c r="BW43" s="39" t="s">
        <v>53</v>
      </c>
      <c r="BX43" s="137">
        <f t="shared" si="24"/>
        <v>0.61304534968629532</v>
      </c>
      <c r="BY43" s="82" t="s">
        <v>52</v>
      </c>
      <c r="BZ43" s="2">
        <f t="shared" si="47"/>
        <v>11232</v>
      </c>
      <c r="CB43" s="135"/>
      <c r="CD43" s="2">
        <f t="shared" si="45"/>
        <v>11232</v>
      </c>
      <c r="CF43" s="2">
        <v>38029.099857616638</v>
      </c>
      <c r="CG43" s="10"/>
      <c r="CI43" s="6" t="str">
        <f t="shared" si="25"/>
        <v>66</v>
      </c>
      <c r="CJ43" s="7" t="str">
        <f t="shared" si="25"/>
        <v>対事業所サービス</v>
      </c>
      <c r="CK43" s="32"/>
      <c r="CL43" s="136">
        <f t="shared" si="6"/>
        <v>38029.099857616638</v>
      </c>
      <c r="CM43" s="82" t="s">
        <v>53</v>
      </c>
      <c r="CN43" s="137">
        <f t="shared" si="26"/>
        <v>0.642968498950517</v>
      </c>
      <c r="CO43" s="82" t="s">
        <v>52</v>
      </c>
      <c r="CP43" s="2">
        <f t="shared" si="27"/>
        <v>24452</v>
      </c>
      <c r="CR43" s="136">
        <f t="shared" si="7"/>
        <v>38029.099857616638</v>
      </c>
      <c r="CS43" s="82" t="s">
        <v>53</v>
      </c>
      <c r="CT43" s="137">
        <f t="shared" si="8"/>
        <v>0.344735945795142</v>
      </c>
      <c r="CU43" s="82" t="s">
        <v>52</v>
      </c>
      <c r="CV43" s="2">
        <f t="shared" si="28"/>
        <v>13110</v>
      </c>
      <c r="CW43" s="10"/>
      <c r="CY43" s="555" t="str">
        <f t="shared" si="29"/>
        <v>66</v>
      </c>
      <c r="CZ43" s="37" t="str">
        <f t="shared" si="30"/>
        <v>対事業所サービス</v>
      </c>
      <c r="DA43" s="32"/>
      <c r="DB43" s="136">
        <f t="shared" si="31"/>
        <v>38029.099857616638</v>
      </c>
      <c r="DC43" s="82" t="s">
        <v>53</v>
      </c>
      <c r="DD43" s="137">
        <f t="shared" si="9"/>
        <v>1.04446707099E-3</v>
      </c>
      <c r="DE43" s="82" t="s">
        <v>52</v>
      </c>
      <c r="DF43" s="2">
        <f t="shared" si="32"/>
        <v>40</v>
      </c>
      <c r="DG43" s="10"/>
      <c r="DI43" s="6" t="str">
        <f t="shared" si="33"/>
        <v>66</v>
      </c>
      <c r="DJ43" s="37" t="str">
        <f t="shared" si="33"/>
        <v>対事業所サービス</v>
      </c>
      <c r="DK43" s="34">
        <f>AD43</f>
        <v>143874.56427456628</v>
      </c>
      <c r="DL43" s="34">
        <f>AM43</f>
        <v>92507</v>
      </c>
      <c r="DM43" s="2">
        <f>AS43</f>
        <v>49599</v>
      </c>
      <c r="DN43" s="2">
        <f>BC43</f>
        <v>0</v>
      </c>
      <c r="DO43" s="34">
        <f t="shared" si="37"/>
        <v>18321</v>
      </c>
      <c r="DP43" s="34">
        <f t="shared" si="46"/>
        <v>11232</v>
      </c>
      <c r="DQ43" s="34">
        <f>CF43</f>
        <v>38029.099857616638</v>
      </c>
      <c r="DR43" s="34">
        <f>CP43</f>
        <v>24452</v>
      </c>
      <c r="DS43" s="2">
        <f>CV43</f>
        <v>13110</v>
      </c>
      <c r="DT43" s="2">
        <f>DF43</f>
        <v>40</v>
      </c>
      <c r="DU43" s="10"/>
      <c r="DV43" s="10"/>
      <c r="DW43" s="6" t="str">
        <f t="shared" si="42"/>
        <v>66</v>
      </c>
      <c r="DX43" s="37" t="str">
        <f t="shared" si="42"/>
        <v>対事業所サービス</v>
      </c>
      <c r="DY43" s="10">
        <f t="shared" si="43"/>
        <v>181903.66413218292</v>
      </c>
      <c r="DZ43" s="34">
        <f t="shared" si="43"/>
        <v>116959</v>
      </c>
      <c r="EA43" s="2">
        <f t="shared" si="43"/>
        <v>62709</v>
      </c>
      <c r="EB43" s="2">
        <f t="shared" si="43"/>
        <v>40</v>
      </c>
    </row>
    <row r="44" spans="1:132">
      <c r="B44" s="6" t="s">
        <v>233</v>
      </c>
      <c r="C44" s="37" t="s">
        <v>28</v>
      </c>
      <c r="E44" s="135"/>
      <c r="G44" s="35">
        <f>移輸入係数M!AW43</f>
        <v>0.72610904703220469</v>
      </c>
      <c r="I44" s="35">
        <f>取引表!BN43</f>
        <v>0.54665400270694797</v>
      </c>
      <c r="K44" s="35">
        <f>取引表!BP43</f>
        <v>0.24401609922908701</v>
      </c>
      <c r="M44" s="35">
        <f>雇用表!Q44</f>
        <v>1.4724558876120001E-3</v>
      </c>
      <c r="N44" s="150"/>
      <c r="O44" s="35">
        <f>取引表!BL43</f>
        <v>0.13470285777570146</v>
      </c>
      <c r="P44" s="150"/>
      <c r="Q44" s="150"/>
      <c r="R44" s="6" t="str">
        <f t="shared" si="11"/>
        <v>67</v>
      </c>
      <c r="S44" s="148" t="str">
        <f t="shared" si="11"/>
        <v>対個人サービス</v>
      </c>
      <c r="T44" s="2">
        <v>0</v>
      </c>
      <c r="U44" s="143" t="s">
        <v>51</v>
      </c>
      <c r="V44" s="137"/>
      <c r="W44" s="146" t="s">
        <v>69</v>
      </c>
      <c r="X44" s="2">
        <f t="shared" si="48"/>
        <v>0</v>
      </c>
      <c r="Y44" s="83"/>
      <c r="Z44" s="135"/>
      <c r="AB44" s="2">
        <f t="shared" si="13"/>
        <v>0</v>
      </c>
      <c r="AD44" s="2">
        <v>1629.2648706907044</v>
      </c>
      <c r="AE44" s="10"/>
      <c r="AF44" s="10"/>
      <c r="AG44" s="6" t="str">
        <f t="shared" si="14"/>
        <v>67</v>
      </c>
      <c r="AH44" s="37" t="str">
        <f t="shared" si="14"/>
        <v>対個人サービス</v>
      </c>
      <c r="AI44" s="136">
        <f t="shared" si="0"/>
        <v>1629.2648706907044</v>
      </c>
      <c r="AJ44" s="39" t="s">
        <v>53</v>
      </c>
      <c r="AK44" s="137">
        <f t="shared" si="15"/>
        <v>0.54665400270694797</v>
      </c>
      <c r="AL44" s="39" t="s">
        <v>52</v>
      </c>
      <c r="AM44" s="2">
        <f t="shared" si="16"/>
        <v>891</v>
      </c>
      <c r="AN44" s="10"/>
      <c r="AO44" s="136">
        <f t="shared" si="1"/>
        <v>1629.2648706907044</v>
      </c>
      <c r="AP44" s="82" t="s">
        <v>53</v>
      </c>
      <c r="AQ44" s="137">
        <f t="shared" si="17"/>
        <v>0.24401609922908701</v>
      </c>
      <c r="AR44" s="82" t="s">
        <v>52</v>
      </c>
      <c r="AS44" s="2">
        <f t="shared" si="18"/>
        <v>398</v>
      </c>
      <c r="AT44" s="10"/>
      <c r="AV44" s="6" t="str">
        <f t="shared" si="19"/>
        <v>67</v>
      </c>
      <c r="AW44" s="37" t="str">
        <f t="shared" si="19"/>
        <v>対個人サービス</v>
      </c>
      <c r="AX44" s="32"/>
      <c r="AY44" s="136">
        <f t="shared" si="2"/>
        <v>1629.2648706907044</v>
      </c>
      <c r="AZ44" s="82" t="s">
        <v>53</v>
      </c>
      <c r="BA44" s="137">
        <v>0</v>
      </c>
      <c r="BB44" s="82" t="s">
        <v>52</v>
      </c>
      <c r="BC44" s="2">
        <f t="shared" si="20"/>
        <v>0</v>
      </c>
      <c r="BD44" s="10"/>
      <c r="BJ44" s="6" t="str">
        <f t="shared" si="21"/>
        <v>67</v>
      </c>
      <c r="BK44" s="7" t="str">
        <f t="shared" si="21"/>
        <v>対個人サービス</v>
      </c>
      <c r="BM44" s="145"/>
      <c r="BO44" s="35">
        <f t="shared" si="44"/>
        <v>0.13470285777570146</v>
      </c>
      <c r="BQ44" s="2">
        <f t="shared" si="22"/>
        <v>115620</v>
      </c>
      <c r="BR44" s="10"/>
      <c r="BS44" s="83"/>
      <c r="BT44" s="6" t="str">
        <f t="shared" si="23"/>
        <v>67</v>
      </c>
      <c r="BU44" s="7" t="str">
        <f t="shared" si="23"/>
        <v>対個人サービス</v>
      </c>
      <c r="BV44" s="2">
        <f t="shared" si="4"/>
        <v>115620</v>
      </c>
      <c r="BW44" s="39" t="s">
        <v>53</v>
      </c>
      <c r="BX44" s="137">
        <f t="shared" si="24"/>
        <v>0.72610904703220469</v>
      </c>
      <c r="BY44" s="82" t="s">
        <v>52</v>
      </c>
      <c r="BZ44" s="2">
        <f t="shared" si="47"/>
        <v>83953</v>
      </c>
      <c r="CB44" s="135"/>
      <c r="CD44" s="2">
        <f t="shared" si="45"/>
        <v>83953</v>
      </c>
      <c r="CF44" s="2">
        <v>85905.182254405401</v>
      </c>
      <c r="CG44" s="10"/>
      <c r="CI44" s="6" t="str">
        <f t="shared" si="25"/>
        <v>67</v>
      </c>
      <c r="CJ44" s="7" t="str">
        <f t="shared" si="25"/>
        <v>対個人サービス</v>
      </c>
      <c r="CK44" s="32"/>
      <c r="CL44" s="136">
        <f>CF44</f>
        <v>85905.182254405401</v>
      </c>
      <c r="CM44" s="82" t="s">
        <v>53</v>
      </c>
      <c r="CN44" s="137">
        <f t="shared" si="26"/>
        <v>0.54665400270694797</v>
      </c>
      <c r="CO44" s="82" t="s">
        <v>52</v>
      </c>
      <c r="CP44" s="2">
        <f t="shared" si="27"/>
        <v>46960</v>
      </c>
      <c r="CR44" s="136">
        <f t="shared" si="7"/>
        <v>85905.182254405401</v>
      </c>
      <c r="CS44" s="82" t="s">
        <v>53</v>
      </c>
      <c r="CT44" s="137">
        <f t="shared" si="8"/>
        <v>0.24401609922908701</v>
      </c>
      <c r="CU44" s="82" t="s">
        <v>52</v>
      </c>
      <c r="CV44" s="2">
        <f t="shared" si="28"/>
        <v>20962</v>
      </c>
      <c r="CW44" s="10"/>
      <c r="CY44" s="555" t="str">
        <f t="shared" si="29"/>
        <v>67</v>
      </c>
      <c r="CZ44" s="37" t="str">
        <f t="shared" si="30"/>
        <v>対個人サービス</v>
      </c>
      <c r="DA44" s="32"/>
      <c r="DB44" s="136">
        <f t="shared" si="31"/>
        <v>85905.182254405401</v>
      </c>
      <c r="DC44" s="82" t="s">
        <v>53</v>
      </c>
      <c r="DD44" s="137">
        <f t="shared" si="9"/>
        <v>1.4724558876120001E-3</v>
      </c>
      <c r="DE44" s="82" t="s">
        <v>52</v>
      </c>
      <c r="DF44" s="2">
        <f t="shared" si="32"/>
        <v>126</v>
      </c>
      <c r="DG44" s="10"/>
      <c r="DI44" s="6" t="str">
        <f t="shared" si="33"/>
        <v>67</v>
      </c>
      <c r="DJ44" s="37" t="str">
        <f t="shared" si="33"/>
        <v>対個人サービス</v>
      </c>
      <c r="DK44" s="34">
        <f>AD44</f>
        <v>1629.2648706907044</v>
      </c>
      <c r="DL44" s="34">
        <f>AM44</f>
        <v>891</v>
      </c>
      <c r="DM44" s="2">
        <f>AS44</f>
        <v>398</v>
      </c>
      <c r="DN44" s="2">
        <f>BC44</f>
        <v>0</v>
      </c>
      <c r="DO44" s="34">
        <f t="shared" si="37"/>
        <v>115620</v>
      </c>
      <c r="DP44" s="34">
        <f t="shared" si="46"/>
        <v>83953</v>
      </c>
      <c r="DQ44" s="34">
        <f>CF44</f>
        <v>85905.182254405401</v>
      </c>
      <c r="DR44" s="34">
        <f>CP44</f>
        <v>46960</v>
      </c>
      <c r="DS44" s="2">
        <f>CV44</f>
        <v>20962</v>
      </c>
      <c r="DT44" s="2">
        <f>DF44</f>
        <v>126</v>
      </c>
      <c r="DU44" s="10"/>
      <c r="DV44" s="10"/>
      <c r="DW44" s="6" t="str">
        <f t="shared" si="42"/>
        <v>67</v>
      </c>
      <c r="DX44" s="37" t="str">
        <f t="shared" si="42"/>
        <v>対個人サービス</v>
      </c>
      <c r="DY44" s="10">
        <f t="shared" si="43"/>
        <v>87534.447125096107</v>
      </c>
      <c r="DZ44" s="34">
        <f t="shared" si="43"/>
        <v>47851</v>
      </c>
      <c r="EA44" s="2">
        <f t="shared" si="43"/>
        <v>21360</v>
      </c>
      <c r="EB44" s="2">
        <f t="shared" si="43"/>
        <v>126</v>
      </c>
    </row>
    <row r="45" spans="1:132">
      <c r="B45" s="6" t="s">
        <v>234</v>
      </c>
      <c r="C45" s="37" t="s">
        <v>10</v>
      </c>
      <c r="E45" s="135"/>
      <c r="G45" s="35">
        <f>移輸入係数M!AW44</f>
        <v>1</v>
      </c>
      <c r="I45" s="35">
        <f>取引表!BN44</f>
        <v>0</v>
      </c>
      <c r="K45" s="35">
        <f>取引表!BP44</f>
        <v>0</v>
      </c>
      <c r="M45" s="35">
        <f>雇用表!Q45</f>
        <v>0</v>
      </c>
      <c r="N45" s="150"/>
      <c r="O45" s="35">
        <f>取引表!BL44</f>
        <v>0</v>
      </c>
      <c r="P45" s="150"/>
      <c r="Q45" s="150"/>
      <c r="R45" s="6" t="str">
        <f t="shared" si="11"/>
        <v>68</v>
      </c>
      <c r="S45" s="148" t="str">
        <f t="shared" si="11"/>
        <v>事務用品</v>
      </c>
      <c r="T45" s="2">
        <v>0</v>
      </c>
      <c r="U45" s="143" t="s">
        <v>51</v>
      </c>
      <c r="V45" s="137"/>
      <c r="W45" s="146" t="s">
        <v>69</v>
      </c>
      <c r="X45" s="2">
        <f t="shared" si="48"/>
        <v>0</v>
      </c>
      <c r="Y45" s="83"/>
      <c r="Z45" s="135"/>
      <c r="AB45" s="2">
        <f t="shared" si="13"/>
        <v>0</v>
      </c>
      <c r="AD45" s="2">
        <v>6816.9645399674027</v>
      </c>
      <c r="AE45" s="10"/>
      <c r="AF45" s="10"/>
      <c r="AG45" s="6" t="str">
        <f t="shared" si="14"/>
        <v>68</v>
      </c>
      <c r="AH45" s="37" t="str">
        <f t="shared" si="14"/>
        <v>事務用品</v>
      </c>
      <c r="AI45" s="136">
        <f t="shared" si="0"/>
        <v>6816.9645399674027</v>
      </c>
      <c r="AJ45" s="39" t="s">
        <v>53</v>
      </c>
      <c r="AK45" s="137">
        <f t="shared" si="15"/>
        <v>0</v>
      </c>
      <c r="AL45" s="39" t="s">
        <v>52</v>
      </c>
      <c r="AM45" s="2">
        <f t="shared" si="16"/>
        <v>0</v>
      </c>
      <c r="AN45" s="10"/>
      <c r="AO45" s="136">
        <f t="shared" si="1"/>
        <v>6816.9645399674027</v>
      </c>
      <c r="AP45" s="82" t="s">
        <v>53</v>
      </c>
      <c r="AQ45" s="137">
        <f t="shared" si="17"/>
        <v>0</v>
      </c>
      <c r="AR45" s="82" t="s">
        <v>52</v>
      </c>
      <c r="AS45" s="2">
        <f t="shared" si="18"/>
        <v>0</v>
      </c>
      <c r="AT45" s="10"/>
      <c r="AV45" s="6" t="str">
        <f t="shared" si="19"/>
        <v>68</v>
      </c>
      <c r="AW45" s="37" t="str">
        <f t="shared" si="19"/>
        <v>事務用品</v>
      </c>
      <c r="AX45" s="32"/>
      <c r="AY45" s="136">
        <f t="shared" si="2"/>
        <v>6816.9645399674027</v>
      </c>
      <c r="AZ45" s="82" t="s">
        <v>53</v>
      </c>
      <c r="BA45" s="137">
        <v>0</v>
      </c>
      <c r="BB45" s="82" t="s">
        <v>52</v>
      </c>
      <c r="BC45" s="2">
        <f t="shared" si="20"/>
        <v>0</v>
      </c>
      <c r="BD45" s="10"/>
      <c r="BJ45" s="6" t="str">
        <f t="shared" si="21"/>
        <v>68</v>
      </c>
      <c r="BK45" s="7" t="str">
        <f t="shared" si="21"/>
        <v>事務用品</v>
      </c>
      <c r="BM45" s="145"/>
      <c r="BO45" s="35">
        <f t="shared" si="44"/>
        <v>0</v>
      </c>
      <c r="BQ45" s="2">
        <f t="shared" si="22"/>
        <v>0</v>
      </c>
      <c r="BR45" s="10"/>
      <c r="BS45" s="83"/>
      <c r="BT45" s="6" t="str">
        <f t="shared" si="23"/>
        <v>68</v>
      </c>
      <c r="BU45" s="7" t="str">
        <f t="shared" si="23"/>
        <v>事務用品</v>
      </c>
      <c r="BV45" s="2">
        <f t="shared" si="4"/>
        <v>0</v>
      </c>
      <c r="BW45" s="39" t="s">
        <v>53</v>
      </c>
      <c r="BX45" s="137">
        <f t="shared" si="24"/>
        <v>1</v>
      </c>
      <c r="BY45" s="82" t="s">
        <v>52</v>
      </c>
      <c r="BZ45" s="2">
        <f t="shared" si="47"/>
        <v>0</v>
      </c>
      <c r="CB45" s="135"/>
      <c r="CD45" s="2">
        <f t="shared" si="45"/>
        <v>0</v>
      </c>
      <c r="CF45" s="2">
        <v>1164.4628761865395</v>
      </c>
      <c r="CG45" s="10"/>
      <c r="CI45" s="6" t="str">
        <f t="shared" si="25"/>
        <v>68</v>
      </c>
      <c r="CJ45" s="7" t="str">
        <f t="shared" si="25"/>
        <v>事務用品</v>
      </c>
      <c r="CK45" s="32"/>
      <c r="CL45" s="136">
        <f t="shared" si="6"/>
        <v>1164.4628761865395</v>
      </c>
      <c r="CM45" s="82" t="s">
        <v>53</v>
      </c>
      <c r="CN45" s="137">
        <f t="shared" si="26"/>
        <v>0</v>
      </c>
      <c r="CO45" s="82" t="s">
        <v>52</v>
      </c>
      <c r="CP45" s="2">
        <f t="shared" si="27"/>
        <v>0</v>
      </c>
      <c r="CR45" s="136">
        <f t="shared" si="7"/>
        <v>1164.4628761865395</v>
      </c>
      <c r="CS45" s="82" t="s">
        <v>53</v>
      </c>
      <c r="CT45" s="137">
        <f t="shared" si="8"/>
        <v>0</v>
      </c>
      <c r="CU45" s="82" t="s">
        <v>52</v>
      </c>
      <c r="CV45" s="2">
        <f t="shared" si="28"/>
        <v>0</v>
      </c>
      <c r="CW45" s="10"/>
      <c r="CY45" s="555" t="str">
        <f t="shared" si="29"/>
        <v>68</v>
      </c>
      <c r="CZ45" s="37" t="str">
        <f t="shared" si="30"/>
        <v>事務用品</v>
      </c>
      <c r="DA45" s="32"/>
      <c r="DB45" s="136">
        <f t="shared" si="31"/>
        <v>1164.4628761865395</v>
      </c>
      <c r="DC45" s="82" t="s">
        <v>53</v>
      </c>
      <c r="DD45" s="137">
        <f t="shared" si="9"/>
        <v>0</v>
      </c>
      <c r="DE45" s="82" t="s">
        <v>52</v>
      </c>
      <c r="DF45" s="2">
        <f t="shared" si="32"/>
        <v>0</v>
      </c>
      <c r="DG45" s="10"/>
      <c r="DI45" s="6" t="str">
        <f t="shared" si="33"/>
        <v>68</v>
      </c>
      <c r="DJ45" s="37" t="str">
        <f t="shared" si="33"/>
        <v>事務用品</v>
      </c>
      <c r="DK45" s="34">
        <f>AD45</f>
        <v>6816.9645399674027</v>
      </c>
      <c r="DL45" s="34">
        <f>AM45</f>
        <v>0</v>
      </c>
      <c r="DM45" s="2">
        <f>AS45</f>
        <v>0</v>
      </c>
      <c r="DN45" s="2">
        <f>BC45</f>
        <v>0</v>
      </c>
      <c r="DO45" s="34">
        <f t="shared" si="37"/>
        <v>0</v>
      </c>
      <c r="DP45" s="34">
        <f t="shared" si="46"/>
        <v>0</v>
      </c>
      <c r="DQ45" s="34">
        <f>CF45</f>
        <v>1164.4628761865395</v>
      </c>
      <c r="DR45" s="34">
        <f>CP45</f>
        <v>0</v>
      </c>
      <c r="DS45" s="2">
        <f>CV45</f>
        <v>0</v>
      </c>
      <c r="DT45" s="2">
        <f>DF45</f>
        <v>0</v>
      </c>
      <c r="DU45" s="10"/>
      <c r="DV45" s="10"/>
      <c r="DW45" s="6" t="str">
        <f t="shared" si="42"/>
        <v>68</v>
      </c>
      <c r="DX45" s="37" t="str">
        <f t="shared" si="42"/>
        <v>事務用品</v>
      </c>
      <c r="DY45" s="10">
        <f t="shared" si="43"/>
        <v>7981.4274161539424</v>
      </c>
      <c r="DZ45" s="34">
        <f t="shared" si="43"/>
        <v>0</v>
      </c>
      <c r="EA45" s="2">
        <f t="shared" si="43"/>
        <v>0</v>
      </c>
      <c r="EB45" s="2">
        <f t="shared" si="43"/>
        <v>0</v>
      </c>
    </row>
    <row r="46" spans="1:132">
      <c r="B46" s="8" t="s">
        <v>235</v>
      </c>
      <c r="C46" s="38" t="s">
        <v>7</v>
      </c>
      <c r="E46" s="151"/>
      <c r="G46" s="35">
        <f>移輸入係数M!AW45</f>
        <v>0.51197824728942642</v>
      </c>
      <c r="I46" s="35">
        <f>取引表!BN45</f>
        <v>0.46207115851021802</v>
      </c>
      <c r="K46" s="35">
        <f>取引表!BP45</f>
        <v>2.2515184763084999E-2</v>
      </c>
      <c r="M46" s="35">
        <f>雇用表!Q46</f>
        <v>9.0803615423000001E-5</v>
      </c>
      <c r="N46" s="131"/>
      <c r="O46" s="35">
        <f>取引表!BL45</f>
        <v>3.6888368896661078E-5</v>
      </c>
      <c r="P46" s="131"/>
      <c r="Q46" s="131"/>
      <c r="R46" s="8" t="str">
        <f t="shared" si="11"/>
        <v>69</v>
      </c>
      <c r="S46" s="214" t="str">
        <f t="shared" si="11"/>
        <v>分類不明</v>
      </c>
      <c r="T46" s="2">
        <v>0</v>
      </c>
      <c r="U46" s="143" t="s">
        <v>51</v>
      </c>
      <c r="V46" s="137"/>
      <c r="W46" s="144" t="s">
        <v>69</v>
      </c>
      <c r="X46" s="2">
        <f t="shared" si="48"/>
        <v>0</v>
      </c>
      <c r="Y46" s="83"/>
      <c r="Z46" s="151"/>
      <c r="AB46" s="3">
        <f t="shared" si="13"/>
        <v>0</v>
      </c>
      <c r="AD46" s="2">
        <v>35646.578899515349</v>
      </c>
      <c r="AE46" s="10"/>
      <c r="AF46" s="10"/>
      <c r="AG46" s="8" t="str">
        <f t="shared" si="14"/>
        <v>69</v>
      </c>
      <c r="AH46" s="38" t="str">
        <f t="shared" si="14"/>
        <v>分類不明</v>
      </c>
      <c r="AI46" s="136">
        <f t="shared" si="0"/>
        <v>35646.578899515349</v>
      </c>
      <c r="AJ46" s="39" t="s">
        <v>53</v>
      </c>
      <c r="AK46" s="137">
        <f t="shared" si="15"/>
        <v>0.46207115851021802</v>
      </c>
      <c r="AL46" s="39" t="s">
        <v>52</v>
      </c>
      <c r="AM46" s="2">
        <f t="shared" si="16"/>
        <v>16471</v>
      </c>
      <c r="AN46" s="10"/>
      <c r="AO46" s="136">
        <f t="shared" si="1"/>
        <v>35646.578899515349</v>
      </c>
      <c r="AP46" s="82" t="s">
        <v>53</v>
      </c>
      <c r="AQ46" s="137">
        <f t="shared" si="17"/>
        <v>2.2515184763084999E-2</v>
      </c>
      <c r="AR46" s="82" t="s">
        <v>52</v>
      </c>
      <c r="AS46" s="2">
        <f t="shared" si="18"/>
        <v>803</v>
      </c>
      <c r="AT46" s="10"/>
      <c r="AV46" s="8" t="str">
        <f t="shared" si="19"/>
        <v>69</v>
      </c>
      <c r="AW46" s="38" t="str">
        <f t="shared" si="19"/>
        <v>分類不明</v>
      </c>
      <c r="AX46" s="32"/>
      <c r="AY46" s="364">
        <f t="shared" si="2"/>
        <v>35646.578899515349</v>
      </c>
      <c r="AZ46" s="82" t="s">
        <v>53</v>
      </c>
      <c r="BA46" s="137">
        <f>M46</f>
        <v>9.0803615423000001E-5</v>
      </c>
      <c r="BB46" s="82" t="s">
        <v>52</v>
      </c>
      <c r="BC46" s="2">
        <f t="shared" si="20"/>
        <v>3</v>
      </c>
      <c r="BD46" s="10"/>
      <c r="BJ46" s="8" t="str">
        <f t="shared" si="21"/>
        <v>69</v>
      </c>
      <c r="BK46" s="9" t="str">
        <f t="shared" si="21"/>
        <v>分類不明</v>
      </c>
      <c r="BM46" s="145"/>
      <c r="BO46" s="35">
        <f t="shared" si="44"/>
        <v>3.6888368896661078E-5</v>
      </c>
      <c r="BQ46" s="3">
        <f>ROUND($BM$47*BO46,0)</f>
        <v>32</v>
      </c>
      <c r="BR46" s="10"/>
      <c r="BS46" s="83"/>
      <c r="BT46" s="8" t="str">
        <f t="shared" si="23"/>
        <v>69</v>
      </c>
      <c r="BU46" s="9" t="str">
        <f t="shared" si="23"/>
        <v>分類不明</v>
      </c>
      <c r="BV46" s="3">
        <f t="shared" si="4"/>
        <v>32</v>
      </c>
      <c r="BW46" s="39" t="s">
        <v>53</v>
      </c>
      <c r="BX46" s="152">
        <f t="shared" si="24"/>
        <v>0.51197824728942642</v>
      </c>
      <c r="BY46" s="82" t="s">
        <v>52</v>
      </c>
      <c r="BZ46" s="3">
        <f t="shared" si="47"/>
        <v>16</v>
      </c>
      <c r="CB46" s="151"/>
      <c r="CD46" s="3">
        <f t="shared" si="45"/>
        <v>16</v>
      </c>
      <c r="CF46" s="2">
        <v>1810.8193145895714</v>
      </c>
      <c r="CG46" s="10"/>
      <c r="CI46" s="8" t="str">
        <f t="shared" si="25"/>
        <v>69</v>
      </c>
      <c r="CJ46" s="9" t="str">
        <f t="shared" si="25"/>
        <v>分類不明</v>
      </c>
      <c r="CK46" s="32"/>
      <c r="CL46" s="136">
        <f>CF46</f>
        <v>1810.8193145895714</v>
      </c>
      <c r="CM46" s="82" t="s">
        <v>53</v>
      </c>
      <c r="CN46" s="137">
        <f t="shared" si="26"/>
        <v>0.46207115851021802</v>
      </c>
      <c r="CO46" s="82" t="s">
        <v>52</v>
      </c>
      <c r="CP46" s="2">
        <f t="shared" si="27"/>
        <v>837</v>
      </c>
      <c r="CR46" s="136">
        <f t="shared" si="7"/>
        <v>1810.8193145895714</v>
      </c>
      <c r="CS46" s="82" t="s">
        <v>53</v>
      </c>
      <c r="CT46" s="137">
        <f t="shared" si="8"/>
        <v>2.2515184763084999E-2</v>
      </c>
      <c r="CU46" s="82" t="s">
        <v>52</v>
      </c>
      <c r="CV46" s="2">
        <f t="shared" si="28"/>
        <v>41</v>
      </c>
      <c r="CW46" s="10"/>
      <c r="CY46" s="556" t="str">
        <f t="shared" si="29"/>
        <v>69</v>
      </c>
      <c r="CZ46" s="38" t="str">
        <f t="shared" si="30"/>
        <v>分類不明</v>
      </c>
      <c r="DA46" s="32"/>
      <c r="DB46" s="136">
        <f t="shared" si="31"/>
        <v>1810.8193145895714</v>
      </c>
      <c r="DC46" s="82" t="s">
        <v>53</v>
      </c>
      <c r="DD46" s="137">
        <f>M46</f>
        <v>9.0803615423000001E-5</v>
      </c>
      <c r="DE46" s="82" t="s">
        <v>52</v>
      </c>
      <c r="DF46" s="2">
        <f t="shared" si="32"/>
        <v>0</v>
      </c>
      <c r="DG46" s="10"/>
      <c r="DI46" s="8" t="str">
        <f t="shared" si="33"/>
        <v>69</v>
      </c>
      <c r="DJ46" s="38" t="str">
        <f t="shared" si="33"/>
        <v>分類不明</v>
      </c>
      <c r="DK46" s="34">
        <f t="shared" si="34"/>
        <v>35646.578899515349</v>
      </c>
      <c r="DL46" s="34">
        <f t="shared" si="35"/>
        <v>16471</v>
      </c>
      <c r="DM46" s="2">
        <f t="shared" si="10"/>
        <v>803</v>
      </c>
      <c r="DN46" s="2">
        <f t="shared" si="36"/>
        <v>3</v>
      </c>
      <c r="DO46" s="34">
        <f t="shared" si="37"/>
        <v>32</v>
      </c>
      <c r="DP46" s="34">
        <f t="shared" si="46"/>
        <v>16</v>
      </c>
      <c r="DQ46" s="34">
        <f t="shared" si="38"/>
        <v>1810.8193145895714</v>
      </c>
      <c r="DR46" s="34">
        <f t="shared" si="39"/>
        <v>837</v>
      </c>
      <c r="DS46" s="2">
        <f t="shared" si="40"/>
        <v>41</v>
      </c>
      <c r="DT46" s="2">
        <f t="shared" si="41"/>
        <v>0</v>
      </c>
      <c r="DU46" s="10"/>
      <c r="DV46" s="10"/>
      <c r="DW46" s="8" t="str">
        <f t="shared" si="42"/>
        <v>69</v>
      </c>
      <c r="DX46" s="38" t="str">
        <f t="shared" si="42"/>
        <v>分類不明</v>
      </c>
      <c r="DY46" s="10">
        <f t="shared" si="43"/>
        <v>37457.39821410492</v>
      </c>
      <c r="DZ46" s="34">
        <f t="shared" si="43"/>
        <v>17308</v>
      </c>
      <c r="EA46" s="2">
        <f t="shared" si="43"/>
        <v>844</v>
      </c>
      <c r="EB46" s="2">
        <f t="shared" si="43"/>
        <v>3</v>
      </c>
    </row>
    <row r="47" spans="1:132">
      <c r="B47" s="153"/>
      <c r="C47" s="154" t="s">
        <v>11</v>
      </c>
      <c r="D47" s="39" t="s">
        <v>145</v>
      </c>
      <c r="G47" s="155">
        <f>移輸入係数M!AW46</f>
        <v>0.67885416363082862</v>
      </c>
      <c r="I47" s="155">
        <f>取引表!BN46</f>
        <v>0.57320574807043101</v>
      </c>
      <c r="K47" s="155">
        <f>取引表!BP46</f>
        <v>0.26618400182929403</v>
      </c>
      <c r="M47" s="155">
        <f>雇用表!Q47</f>
        <v>8.03979385086E-4</v>
      </c>
      <c r="N47" s="131"/>
      <c r="O47" s="155">
        <f>取引表!BL46</f>
        <v>1.0000000000000018</v>
      </c>
      <c r="P47" s="131"/>
      <c r="Q47" s="131"/>
      <c r="R47" s="165"/>
      <c r="S47" s="164" t="s">
        <v>146</v>
      </c>
      <c r="T47" s="157">
        <f>SUM(T8:T46)</f>
        <v>6363989</v>
      </c>
      <c r="U47" s="166"/>
      <c r="V47" s="158">
        <f>G47</f>
        <v>0.67885416363082862</v>
      </c>
      <c r="W47" s="167"/>
      <c r="X47" s="157">
        <f>SUM(X8:X46)</f>
        <v>6363989</v>
      </c>
      <c r="Y47" s="83"/>
      <c r="AB47" s="156">
        <f>SUM(AB8:AB46)</f>
        <v>6363989</v>
      </c>
      <c r="AD47" s="36">
        <f>SUM(AD8:AD46)</f>
        <v>9780463.346777264</v>
      </c>
      <c r="AE47" s="10"/>
      <c r="AF47" s="10"/>
      <c r="AG47" s="153"/>
      <c r="AH47" s="160" t="s">
        <v>11</v>
      </c>
      <c r="AI47" s="157">
        <f t="shared" si="0"/>
        <v>9780463.346777264</v>
      </c>
      <c r="AK47" s="158">
        <f t="shared" si="15"/>
        <v>0.57320574807043101</v>
      </c>
      <c r="AM47" s="36">
        <f>SUM(AM8:AM46)</f>
        <v>3735163</v>
      </c>
      <c r="AN47" s="10"/>
      <c r="AO47" s="157">
        <f t="shared" si="1"/>
        <v>9780463.346777264</v>
      </c>
      <c r="AP47" s="82"/>
      <c r="AQ47" s="158"/>
      <c r="AR47" s="82"/>
      <c r="AS47" s="36">
        <f>SUM(AS8:AS46)</f>
        <v>1221326</v>
      </c>
      <c r="AT47" s="10"/>
      <c r="AV47" s="153"/>
      <c r="AW47" s="154" t="s">
        <v>11</v>
      </c>
      <c r="AX47" s="159"/>
      <c r="AY47" s="364">
        <f>AD47</f>
        <v>9780463.346777264</v>
      </c>
      <c r="AZ47" s="82"/>
      <c r="BA47" s="158"/>
      <c r="BB47" s="82"/>
      <c r="BC47" s="36">
        <f>SUM(BC8:BC46)</f>
        <v>8123</v>
      </c>
      <c r="BD47" s="10"/>
      <c r="BJ47" s="153"/>
      <c r="BK47" s="154" t="s">
        <v>11</v>
      </c>
      <c r="BM47" s="157">
        <f>BH12</f>
        <v>858334</v>
      </c>
      <c r="BO47" s="155">
        <f>SUM(BO8:BO46)</f>
        <v>1.0000000000000018</v>
      </c>
      <c r="BQ47" s="36">
        <f>SUM(BQ8:BQ46)</f>
        <v>858336</v>
      </c>
      <c r="BR47" s="10"/>
      <c r="BS47" s="83"/>
      <c r="BT47" s="153"/>
      <c r="BU47" s="154" t="s">
        <v>11</v>
      </c>
      <c r="BV47" s="36">
        <f>SUM(BV8:BV46)</f>
        <v>858336</v>
      </c>
      <c r="BX47" s="158">
        <f t="shared" si="24"/>
        <v>0.67885416363082862</v>
      </c>
      <c r="BZ47" s="36">
        <f>SUM(BZ8:BZ46)</f>
        <v>603718</v>
      </c>
      <c r="CD47" s="156">
        <f>SUM(CD8:CD46)</f>
        <v>603718</v>
      </c>
      <c r="CF47" s="36">
        <f>SUM(CF8:CF46)</f>
        <v>759997.40505347471</v>
      </c>
      <c r="CG47" s="10"/>
      <c r="CI47" s="153"/>
      <c r="CJ47" s="154" t="s">
        <v>11</v>
      </c>
      <c r="CK47" s="159"/>
      <c r="CL47" s="157">
        <f>CF47</f>
        <v>759997.40505347471</v>
      </c>
      <c r="CN47" s="158">
        <f>I47</f>
        <v>0.57320574807043101</v>
      </c>
      <c r="CP47" s="36">
        <f>SUM(CP8:CP46)</f>
        <v>492078</v>
      </c>
      <c r="CR47" s="157">
        <f>CF47</f>
        <v>759997.40505347471</v>
      </c>
      <c r="CS47" s="82"/>
      <c r="CT47" s="158">
        <f t="shared" si="8"/>
        <v>0.26618400182929403</v>
      </c>
      <c r="CU47" s="82"/>
      <c r="CV47" s="36">
        <f>SUM(CV8:CV46)</f>
        <v>163273</v>
      </c>
      <c r="CW47" s="10"/>
      <c r="CY47" s="153"/>
      <c r="CZ47" s="154" t="s">
        <v>11</v>
      </c>
      <c r="DA47" s="159"/>
      <c r="DB47" s="157">
        <f>CF47</f>
        <v>759997.40505347471</v>
      </c>
      <c r="DC47" s="82"/>
      <c r="DD47" s="158"/>
      <c r="DE47" s="82"/>
      <c r="DF47" s="36">
        <f>SUM(DF8:DF46)</f>
        <v>570</v>
      </c>
      <c r="DG47" s="10"/>
      <c r="DI47" s="153"/>
      <c r="DJ47" s="160" t="s">
        <v>11</v>
      </c>
      <c r="DK47" s="161">
        <f>SUM(DK8:DK46)</f>
        <v>9780463.346777264</v>
      </c>
      <c r="DL47" s="162">
        <f>SUM(DL8:DL46)</f>
        <v>3735163</v>
      </c>
      <c r="DM47" s="36">
        <f>SUM(DM8:DM46)</f>
        <v>1221326</v>
      </c>
      <c r="DN47" s="36">
        <f>SUM(DN8:DN46)</f>
        <v>8123</v>
      </c>
      <c r="DO47" s="36">
        <f>SUM(DO8:DO46)</f>
        <v>858336</v>
      </c>
      <c r="DP47" s="36">
        <f t="shared" ref="DP47" si="49">SUM(DP8:DP46)</f>
        <v>603718</v>
      </c>
      <c r="DQ47" s="162">
        <f>SUM(DQ8:DQ46)</f>
        <v>759997.40505347471</v>
      </c>
      <c r="DR47" s="162">
        <f>SUM(DR8:DR46)</f>
        <v>492078</v>
      </c>
      <c r="DS47" s="36">
        <f>SUM(DS8:DS46)</f>
        <v>163273</v>
      </c>
      <c r="DT47" s="36">
        <f>SUM(DT8:DT46)</f>
        <v>570</v>
      </c>
      <c r="DU47" s="10"/>
      <c r="DV47" s="10"/>
      <c r="DW47" s="153"/>
      <c r="DX47" s="160" t="s">
        <v>11</v>
      </c>
      <c r="DY47" s="163">
        <f>SUM(DY8:DY46)</f>
        <v>10540460.75183074</v>
      </c>
      <c r="DZ47" s="162">
        <f>SUM(DZ8:DZ46)</f>
        <v>4227241</v>
      </c>
      <c r="EA47" s="36">
        <f>SUM(EA8:EA46)</f>
        <v>1384599</v>
      </c>
      <c r="EB47" s="36">
        <f>SUM(EB8:EB46)</f>
        <v>8693</v>
      </c>
    </row>
    <row r="48" spans="1:132">
      <c r="V48" s="168"/>
      <c r="W48" s="169"/>
      <c r="X48" s="139"/>
      <c r="Y48" s="83"/>
      <c r="AI48" s="139"/>
    </row>
    <row r="49" spans="9:130">
      <c r="AD49" s="356"/>
      <c r="CF49" s="356"/>
    </row>
    <row r="50" spans="9:130">
      <c r="I50" s="631" t="s">
        <v>147</v>
      </c>
      <c r="J50" s="632"/>
      <c r="K50" s="632"/>
      <c r="L50" s="633"/>
      <c r="M50" s="631">
        <f>消費性向!N16</f>
        <v>0.70278833995921941</v>
      </c>
      <c r="N50" s="632"/>
      <c r="O50" s="633"/>
      <c r="P50" s="85"/>
      <c r="DJ50" s="85"/>
      <c r="DK50" s="85"/>
      <c r="DL50" s="85"/>
      <c r="DX50" s="208" t="s">
        <v>148</v>
      </c>
      <c r="DY50" s="208" t="s">
        <v>149</v>
      </c>
      <c r="DZ50" s="208" t="s">
        <v>150</v>
      </c>
    </row>
    <row r="51" spans="9:130">
      <c r="DJ51" s="85"/>
      <c r="DK51" s="85"/>
      <c r="DL51" s="85"/>
      <c r="DX51" s="121" t="s">
        <v>36</v>
      </c>
      <c r="DY51" s="121" t="s">
        <v>37</v>
      </c>
      <c r="DZ51" s="121" t="s">
        <v>151</v>
      </c>
    </row>
    <row r="52" spans="9:130">
      <c r="DJ52" s="106"/>
      <c r="DK52" s="106"/>
      <c r="DL52" s="209"/>
      <c r="DX52" s="650">
        <f>DY47</f>
        <v>10540460.75183074</v>
      </c>
      <c r="DY52" s="650">
        <f>T47</f>
        <v>6363989</v>
      </c>
      <c r="DZ52" s="662">
        <f>DX52/DY52</f>
        <v>1.6562663373287949</v>
      </c>
    </row>
    <row r="53" spans="9:130">
      <c r="DJ53" s="106"/>
      <c r="DK53" s="106"/>
      <c r="DL53" s="209"/>
      <c r="DX53" s="651"/>
      <c r="DY53" s="651"/>
      <c r="DZ53" s="663"/>
    </row>
    <row r="63" spans="9:130">
      <c r="W63" s="367"/>
    </row>
    <row r="64" spans="9:130">
      <c r="AH64" s="366"/>
    </row>
  </sheetData>
  <mergeCells count="72">
    <mergeCell ref="DY52:DY53"/>
    <mergeCell ref="DZ52:DZ53"/>
    <mergeCell ref="BF12:BF14"/>
    <mergeCell ref="BG12:BG14"/>
    <mergeCell ref="BH12:BH14"/>
    <mergeCell ref="I50:L50"/>
    <mergeCell ref="M50:O50"/>
    <mergeCell ref="DX52:DX53"/>
    <mergeCell ref="EB5:EB7"/>
    <mergeCell ref="BF6:BF8"/>
    <mergeCell ref="BG6:BG8"/>
    <mergeCell ref="BH6:BH8"/>
    <mergeCell ref="BF9:BF11"/>
    <mergeCell ref="BG9:BG11"/>
    <mergeCell ref="BH9:BH11"/>
    <mergeCell ref="DD5:DD6"/>
    <mergeCell ref="DF5:DF6"/>
    <mergeCell ref="DN5:DN7"/>
    <mergeCell ref="DO5:DO7"/>
    <mergeCell ref="DP5:DP7"/>
    <mergeCell ref="DT5:DT7"/>
    <mergeCell ref="DB5:DB6"/>
    <mergeCell ref="BV5:BV6"/>
    <mergeCell ref="BX5:BX6"/>
    <mergeCell ref="BZ5:BZ6"/>
    <mergeCell ref="CD5:CD6"/>
    <mergeCell ref="CF5:CF6"/>
    <mergeCell ref="CL5:CL6"/>
    <mergeCell ref="CN5:CN6"/>
    <mergeCell ref="CP5:CP6"/>
    <mergeCell ref="CR5:CR6"/>
    <mergeCell ref="CT5:CT6"/>
    <mergeCell ref="CV5:CV6"/>
    <mergeCell ref="DK4:DN4"/>
    <mergeCell ref="DO4:DT4"/>
    <mergeCell ref="DY4:EB4"/>
    <mergeCell ref="T5:T6"/>
    <mergeCell ref="V5:V6"/>
    <mergeCell ref="X5:X6"/>
    <mergeCell ref="AB5:AB6"/>
    <mergeCell ref="AD5:AD6"/>
    <mergeCell ref="AI5:AI6"/>
    <mergeCell ref="AK5:AK6"/>
    <mergeCell ref="BM4:BQ4"/>
    <mergeCell ref="BV4:BZ4"/>
    <mergeCell ref="CB4:CF4"/>
    <mergeCell ref="CL4:CP4"/>
    <mergeCell ref="CR4:CV4"/>
    <mergeCell ref="AY5:AY6"/>
    <mergeCell ref="DB4:DF4"/>
    <mergeCell ref="T4:X4"/>
    <mergeCell ref="Z4:AD4"/>
    <mergeCell ref="AI4:AM4"/>
    <mergeCell ref="AO4:AS4"/>
    <mergeCell ref="AY4:BC4"/>
    <mergeCell ref="BF4:BH5"/>
    <mergeCell ref="AM5:AM6"/>
    <mergeCell ref="AO5:AO6"/>
    <mergeCell ref="AQ5:AQ6"/>
    <mergeCell ref="AS5:AS6"/>
    <mergeCell ref="BQ5:BQ6"/>
    <mergeCell ref="BA5:BA6"/>
    <mergeCell ref="BC5:BC6"/>
    <mergeCell ref="BM5:BM6"/>
    <mergeCell ref="BO5:BO6"/>
    <mergeCell ref="E2:O2"/>
    <mergeCell ref="E4:E6"/>
    <mergeCell ref="G4:G6"/>
    <mergeCell ref="I4:I6"/>
    <mergeCell ref="K4:K6"/>
    <mergeCell ref="M4:M5"/>
    <mergeCell ref="O4:O6"/>
  </mergeCells>
  <phoneticPr fontId="3"/>
  <pageMargins left="0.39370078740157483" right="0.39370078740157483" top="0.86614173228346458" bottom="0.19685039370078741" header="0.51181102362204722" footer="0.19685039370078741"/>
  <pageSetup paperSize="9" scale="65" orientation="landscape" r:id="rId1"/>
  <headerFooter alignWithMargins="0"/>
  <colBreaks count="6" manualBreakCount="6">
    <brk id="16" max="62" man="1"/>
    <brk id="31" max="62" man="1"/>
    <brk id="56" max="62" man="1"/>
    <brk id="78" max="62" man="1"/>
    <brk id="94" max="62" man="1"/>
    <brk id="111" max="6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6"/>
  <sheetViews>
    <sheetView zoomScale="70" zoomScaleNormal="70" workbookViewId="0">
      <pane xSplit="2" ySplit="6" topLeftCell="C7" activePane="bottomRight" state="frozen"/>
      <selection pane="topRight" activeCell="C1" sqref="C1"/>
      <selection pane="bottomLeft" activeCell="A7" sqref="A7"/>
      <selection pane="bottomRight"/>
    </sheetView>
  </sheetViews>
  <sheetFormatPr defaultRowHeight="13.5"/>
  <cols>
    <col min="3" max="41" width="17.25" bestFit="1" customWidth="1"/>
  </cols>
  <sheetData>
    <row r="1" spans="1:41">
      <c r="A1" s="223" t="s">
        <v>396</v>
      </c>
    </row>
    <row r="3" spans="1:41">
      <c r="B3" s="223" t="s">
        <v>324</v>
      </c>
    </row>
    <row r="5" spans="1:41">
      <c r="A5" s="242"/>
      <c r="B5" s="243"/>
      <c r="C5" s="244" t="s">
        <v>31</v>
      </c>
      <c r="D5" s="244" t="s">
        <v>32</v>
      </c>
      <c r="E5" s="244" t="s">
        <v>33</v>
      </c>
      <c r="F5" s="244" t="s">
        <v>34</v>
      </c>
      <c r="G5" s="245" t="s">
        <v>201</v>
      </c>
      <c r="H5" s="245" t="s">
        <v>202</v>
      </c>
      <c r="I5" s="245" t="s">
        <v>203</v>
      </c>
      <c r="J5" s="245" t="s">
        <v>204</v>
      </c>
      <c r="K5" s="245" t="s">
        <v>205</v>
      </c>
      <c r="L5" s="245" t="s">
        <v>206</v>
      </c>
      <c r="M5" s="245" t="s">
        <v>207</v>
      </c>
      <c r="N5" s="245" t="s">
        <v>208</v>
      </c>
      <c r="O5" s="245" t="s">
        <v>209</v>
      </c>
      <c r="P5" s="245" t="s">
        <v>210</v>
      </c>
      <c r="Q5" s="245" t="s">
        <v>211</v>
      </c>
      <c r="R5" s="245" t="s">
        <v>212</v>
      </c>
      <c r="S5" s="245" t="s">
        <v>213</v>
      </c>
      <c r="T5" s="245" t="s">
        <v>214</v>
      </c>
      <c r="U5" s="245" t="s">
        <v>215</v>
      </c>
      <c r="V5" s="245" t="s">
        <v>216</v>
      </c>
      <c r="W5" s="245" t="s">
        <v>217</v>
      </c>
      <c r="X5" s="245" t="s">
        <v>218</v>
      </c>
      <c r="Y5" s="245" t="s">
        <v>219</v>
      </c>
      <c r="Z5" s="245" t="s">
        <v>220</v>
      </c>
      <c r="AA5" s="245" t="s">
        <v>221</v>
      </c>
      <c r="AB5" s="245" t="s">
        <v>222</v>
      </c>
      <c r="AC5" s="245" t="s">
        <v>223</v>
      </c>
      <c r="AD5" s="245" t="s">
        <v>224</v>
      </c>
      <c r="AE5" s="245" t="s">
        <v>225</v>
      </c>
      <c r="AF5" s="245" t="s">
        <v>226</v>
      </c>
      <c r="AG5" s="245" t="s">
        <v>227</v>
      </c>
      <c r="AH5" s="245" t="s">
        <v>228</v>
      </c>
      <c r="AI5" s="245" t="s">
        <v>229</v>
      </c>
      <c r="AJ5" s="245" t="s">
        <v>230</v>
      </c>
      <c r="AK5" s="245" t="s">
        <v>231</v>
      </c>
      <c r="AL5" s="245" t="s">
        <v>232</v>
      </c>
      <c r="AM5" s="245" t="s">
        <v>233</v>
      </c>
      <c r="AN5" s="245" t="s">
        <v>234</v>
      </c>
      <c r="AO5" s="542" t="s">
        <v>235</v>
      </c>
    </row>
    <row r="6" spans="1:41">
      <c r="A6" s="246"/>
      <c r="B6" s="247"/>
      <c r="C6" s="304" t="s">
        <v>397</v>
      </c>
      <c r="D6" s="305" t="s">
        <v>398</v>
      </c>
      <c r="E6" s="305" t="s">
        <v>399</v>
      </c>
      <c r="F6" s="305" t="s">
        <v>1</v>
      </c>
      <c r="G6" s="305" t="s">
        <v>246</v>
      </c>
      <c r="H6" s="305" t="s">
        <v>15</v>
      </c>
      <c r="I6" s="305" t="s">
        <v>16</v>
      </c>
      <c r="J6" s="305" t="s">
        <v>17</v>
      </c>
      <c r="K6" s="305" t="s">
        <v>428</v>
      </c>
      <c r="L6" s="305" t="s">
        <v>429</v>
      </c>
      <c r="M6" s="305" t="s">
        <v>430</v>
      </c>
      <c r="N6" s="305" t="s">
        <v>20</v>
      </c>
      <c r="O6" s="305" t="s">
        <v>21</v>
      </c>
      <c r="P6" s="305" t="s">
        <v>22</v>
      </c>
      <c r="Q6" s="305" t="s">
        <v>431</v>
      </c>
      <c r="R6" s="305" t="s">
        <v>432</v>
      </c>
      <c r="S6" s="305" t="s">
        <v>433</v>
      </c>
      <c r="T6" s="305" t="s">
        <v>197</v>
      </c>
      <c r="U6" s="305" t="s">
        <v>23</v>
      </c>
      <c r="V6" s="305" t="s">
        <v>434</v>
      </c>
      <c r="W6" s="305" t="s">
        <v>24</v>
      </c>
      <c r="X6" s="305" t="s">
        <v>435</v>
      </c>
      <c r="Y6" s="305" t="s">
        <v>2</v>
      </c>
      <c r="Z6" s="305" t="s">
        <v>436</v>
      </c>
      <c r="AA6" s="305" t="s">
        <v>250</v>
      </c>
      <c r="AB6" s="305" t="s">
        <v>251</v>
      </c>
      <c r="AC6" s="305" t="s">
        <v>3</v>
      </c>
      <c r="AD6" s="305" t="s">
        <v>437</v>
      </c>
      <c r="AE6" s="305" t="s">
        <v>5</v>
      </c>
      <c r="AF6" s="305" t="s">
        <v>438</v>
      </c>
      <c r="AG6" s="305" t="s">
        <v>198</v>
      </c>
      <c r="AH6" s="305" t="s">
        <v>6</v>
      </c>
      <c r="AI6" s="305" t="s">
        <v>439</v>
      </c>
      <c r="AJ6" s="305" t="s">
        <v>440</v>
      </c>
      <c r="AK6" s="305" t="s">
        <v>420</v>
      </c>
      <c r="AL6" s="305" t="s">
        <v>400</v>
      </c>
      <c r="AM6" s="305" t="s">
        <v>401</v>
      </c>
      <c r="AN6" s="305" t="s">
        <v>10</v>
      </c>
      <c r="AO6" s="543" t="s">
        <v>7</v>
      </c>
    </row>
    <row r="7" spans="1:41">
      <c r="A7" s="248" t="s">
        <v>31</v>
      </c>
      <c r="B7" s="249" t="s">
        <v>0</v>
      </c>
      <c r="C7" s="351">
        <f>取引表!C7/取引表!$C$54</f>
        <v>0.14794169927138723</v>
      </c>
      <c r="D7" s="352">
        <f>取引表!D7/取引表!$D$54</f>
        <v>2.3424776430891058E-3</v>
      </c>
      <c r="E7" s="352">
        <f>取引表!E7/取引表!$E$54</f>
        <v>0</v>
      </c>
      <c r="F7" s="352">
        <f>取引表!F7/取引表!$F$54</f>
        <v>0</v>
      </c>
      <c r="G7" s="352">
        <f>取引表!G7/取引表!$G$54</f>
        <v>0.33443186265825564</v>
      </c>
      <c r="H7" s="352">
        <f>取引表!H7/取引表!$H$54</f>
        <v>7.5198677430513439E-3</v>
      </c>
      <c r="I7" s="352">
        <f>取引表!I7/取引表!$I$54</f>
        <v>1.0871670505427163E-3</v>
      </c>
      <c r="J7" s="352">
        <f>取引表!J7/取引表!$J$54</f>
        <v>4.7411320107126312E-4</v>
      </c>
      <c r="K7" s="352">
        <f>取引表!K7/取引表!$K$54</f>
        <v>0</v>
      </c>
      <c r="L7" s="352">
        <f>取引表!L7/取引表!$L$54</f>
        <v>2.4859181698804341E-3</v>
      </c>
      <c r="M7" s="352">
        <f>取引表!M7/取引表!$M$54</f>
        <v>1.9669714318981267E-4</v>
      </c>
      <c r="N7" s="352">
        <f>取引表!N7/取引表!$N$54</f>
        <v>0</v>
      </c>
      <c r="O7" s="352">
        <f>取引表!O7/取引表!$O$54</f>
        <v>4.6512558158139907E-7</v>
      </c>
      <c r="P7" s="352">
        <f>取引表!P7/取引表!$P$54</f>
        <v>0</v>
      </c>
      <c r="Q7" s="352">
        <f>取引表!Q7/取引表!$Q$54</f>
        <v>0</v>
      </c>
      <c r="R7" s="352">
        <f>取引表!R7/取引表!$R$54</f>
        <v>0</v>
      </c>
      <c r="S7" s="352">
        <f>取引表!S7/取引表!$S$54</f>
        <v>0</v>
      </c>
      <c r="T7" s="352">
        <f>取引表!T7/取引表!$T$54</f>
        <v>0</v>
      </c>
      <c r="U7" s="352">
        <f>取引表!U7/取引表!$U$54</f>
        <v>0</v>
      </c>
      <c r="V7" s="352">
        <f>取引表!V7/取引表!$V$54</f>
        <v>0</v>
      </c>
      <c r="W7" s="352">
        <f>取引表!W7/取引表!$W$54</f>
        <v>0</v>
      </c>
      <c r="X7" s="352">
        <f>取引表!X7/取引表!$X$54</f>
        <v>4.1614761919161599E-3</v>
      </c>
      <c r="Y7" s="352">
        <f>取引表!Y7/取引表!$Y$54</f>
        <v>1.1333675472933668E-3</v>
      </c>
      <c r="Z7" s="352">
        <f>取引表!Z7/取引表!$Z$54</f>
        <v>0</v>
      </c>
      <c r="AA7" s="352">
        <f>取引表!AA7/取引表!$AA$54</f>
        <v>0</v>
      </c>
      <c r="AB7" s="352">
        <f>取引表!AB7/取引表!$AB$54</f>
        <v>0</v>
      </c>
      <c r="AC7" s="352">
        <f>取引表!AC7/取引表!$AC$54</f>
        <v>1.2039359837633885E-4</v>
      </c>
      <c r="AD7" s="352">
        <f>取引表!AD7/取引表!$AD$54</f>
        <v>0</v>
      </c>
      <c r="AE7" s="352">
        <f>取引表!AE7/取引表!$AE$54</f>
        <v>3.3152786081845314E-6</v>
      </c>
      <c r="AF7" s="352">
        <f>取引表!AF7/取引表!$AF$54</f>
        <v>4.9490105713413408E-5</v>
      </c>
      <c r="AG7" s="352">
        <f>取引表!AG7/取引表!$AG$54</f>
        <v>0</v>
      </c>
      <c r="AH7" s="352">
        <f>取引表!AH7/取引表!$AH$54</f>
        <v>2.6488478595982267E-5</v>
      </c>
      <c r="AI7" s="352">
        <f>取引表!AI7/取引表!$AI$54</f>
        <v>2.190868679677768E-3</v>
      </c>
      <c r="AJ7" s="352">
        <f>取引表!AJ7/取引表!$AJ$54</f>
        <v>2.7686348036115027E-3</v>
      </c>
      <c r="AK7" s="352">
        <f>取引表!AK7/取引表!$AK$54</f>
        <v>1.695107800266212E-3</v>
      </c>
      <c r="AL7" s="352">
        <f>取引表!AL7/取引表!$AL$54</f>
        <v>1.0684452313399864E-5</v>
      </c>
      <c r="AM7" s="352">
        <f>取引表!AM7/取引表!$AM$54</f>
        <v>1.6705790734295397E-2</v>
      </c>
      <c r="AN7" s="352">
        <f>取引表!AN7/取引表!$AN$54</f>
        <v>0</v>
      </c>
      <c r="AO7" s="544">
        <f>取引表!AO7/取引表!$AO$54</f>
        <v>0</v>
      </c>
    </row>
    <row r="8" spans="1:41">
      <c r="A8" s="250" t="s">
        <v>32</v>
      </c>
      <c r="B8" s="251" t="s">
        <v>398</v>
      </c>
      <c r="C8" s="353">
        <f>取引表!C8/取引表!$C$54</f>
        <v>7.0790745227248012E-5</v>
      </c>
      <c r="D8" s="354">
        <f>取引表!D8/取引表!$D$54</f>
        <v>0.18003774100116052</v>
      </c>
      <c r="E8" s="354">
        <f>取引表!E8/取引表!$E$54</f>
        <v>2.6306172095950453E-4</v>
      </c>
      <c r="F8" s="354">
        <f>取引表!F8/取引表!$F$54</f>
        <v>6.1956538815660927E-5</v>
      </c>
      <c r="G8" s="354">
        <f>取引表!G8/取引表!$G$54</f>
        <v>1.7307377041713085E-4</v>
      </c>
      <c r="H8" s="354">
        <f>取引表!H8/取引表!$H$54</f>
        <v>4.4924235277204991E-7</v>
      </c>
      <c r="I8" s="354">
        <f>取引表!I8/取引表!$I$54</f>
        <v>5.3921617972360683E-2</v>
      </c>
      <c r="J8" s="354">
        <f>取引表!J8/取引表!$J$54</f>
        <v>6.4354322538047215E-5</v>
      </c>
      <c r="K8" s="354">
        <f>取引表!K8/取引表!$K$54</f>
        <v>0</v>
      </c>
      <c r="L8" s="354">
        <f>取引表!L8/取引表!$L$54</f>
        <v>0</v>
      </c>
      <c r="M8" s="354">
        <f>取引表!M8/取引表!$M$54</f>
        <v>1.0701694406409829E-6</v>
      </c>
      <c r="N8" s="354">
        <f>取引表!N8/取引表!$N$54</f>
        <v>0</v>
      </c>
      <c r="O8" s="354">
        <f>取引表!O8/取引表!$O$54</f>
        <v>0</v>
      </c>
      <c r="P8" s="354">
        <f>取引表!P8/取引表!$P$54</f>
        <v>0</v>
      </c>
      <c r="Q8" s="354">
        <f>取引表!Q8/取引表!$Q$54</f>
        <v>0</v>
      </c>
      <c r="R8" s="354">
        <f>取引表!R8/取引表!$R$54</f>
        <v>0</v>
      </c>
      <c r="S8" s="354">
        <f>取引表!S8/取引表!$S$54</f>
        <v>0</v>
      </c>
      <c r="T8" s="354">
        <f>取引表!T8/取引表!$T$54</f>
        <v>0</v>
      </c>
      <c r="U8" s="354">
        <f>取引表!U8/取引表!$U$54</f>
        <v>0</v>
      </c>
      <c r="V8" s="354">
        <f>取引表!V8/取引表!$V$54</f>
        <v>0</v>
      </c>
      <c r="W8" s="354">
        <f>取引表!W8/取引表!$W$54</f>
        <v>3.8605447691934704E-7</v>
      </c>
      <c r="X8" s="354">
        <f>取引表!X8/取引表!$X$54</f>
        <v>1.9544949326953076E-4</v>
      </c>
      <c r="Y8" s="354">
        <f>取引表!Y8/取引表!$Y$54</f>
        <v>8.0395762355075625E-5</v>
      </c>
      <c r="Z8" s="354">
        <f>取引表!Z8/取引表!$Z$54</f>
        <v>0</v>
      </c>
      <c r="AA8" s="354">
        <f>取引表!AA8/取引表!$AA$54</f>
        <v>0</v>
      </c>
      <c r="AB8" s="354">
        <f>取引表!AB8/取引表!$AB$54</f>
        <v>0</v>
      </c>
      <c r="AC8" s="354">
        <f>取引表!AC8/取引表!$AC$54</f>
        <v>0</v>
      </c>
      <c r="AD8" s="354">
        <f>取引表!AD8/取引表!$AD$54</f>
        <v>0</v>
      </c>
      <c r="AE8" s="354">
        <f>取引表!AE8/取引表!$AE$54</f>
        <v>0</v>
      </c>
      <c r="AF8" s="354">
        <f>取引表!AF8/取引表!$AF$54</f>
        <v>0</v>
      </c>
      <c r="AG8" s="354">
        <f>取引表!AG8/取引表!$AG$54</f>
        <v>0</v>
      </c>
      <c r="AH8" s="354">
        <f>取引表!AH8/取引表!$AH$54</f>
        <v>3.1397607242126987E-6</v>
      </c>
      <c r="AI8" s="354">
        <f>取引表!AI8/取引表!$AI$54</f>
        <v>5.9352445121666153E-5</v>
      </c>
      <c r="AJ8" s="354">
        <f>取引表!AJ8/取引表!$AJ$54</f>
        <v>7.1947577042343793E-5</v>
      </c>
      <c r="AK8" s="354">
        <f>取引表!AK8/取引表!$AK$54</f>
        <v>0</v>
      </c>
      <c r="AL8" s="354">
        <f>取引表!AL8/取引表!$AL$54</f>
        <v>0</v>
      </c>
      <c r="AM8" s="354">
        <f>取引表!AM8/取引表!$AM$54</f>
        <v>1.0629870114826595E-3</v>
      </c>
      <c r="AN8" s="354">
        <f>取引表!AN8/取引表!$AN$54</f>
        <v>0</v>
      </c>
      <c r="AO8" s="545">
        <f>取引表!AO8/取引表!$AO$54</f>
        <v>0</v>
      </c>
    </row>
    <row r="9" spans="1:41">
      <c r="A9" s="250" t="s">
        <v>33</v>
      </c>
      <c r="B9" s="251" t="s">
        <v>399</v>
      </c>
      <c r="C9" s="353">
        <f>取引表!C9/取引表!$C$54</f>
        <v>0</v>
      </c>
      <c r="D9" s="354">
        <f>取引表!D9/取引表!$D$54</f>
        <v>0</v>
      </c>
      <c r="E9" s="354">
        <f>取引表!E9/取引表!$E$54</f>
        <v>8.8266520519227135E-2</v>
      </c>
      <c r="F9" s="354">
        <f>取引表!F9/取引表!$F$54</f>
        <v>0</v>
      </c>
      <c r="G9" s="354">
        <f>取引表!G9/取引表!$G$54</f>
        <v>2.4552297782476955E-2</v>
      </c>
      <c r="H9" s="354">
        <f>取引表!H9/取引表!$H$54</f>
        <v>0</v>
      </c>
      <c r="I9" s="354">
        <f>取引表!I9/取引表!$I$54</f>
        <v>0</v>
      </c>
      <c r="J9" s="354">
        <f>取引表!J9/取引表!$J$54</f>
        <v>1.1271096037737083E-5</v>
      </c>
      <c r="K9" s="354">
        <f>取引表!K9/取引表!$K$54</f>
        <v>0</v>
      </c>
      <c r="L9" s="354">
        <f>取引表!L9/取引表!$L$54</f>
        <v>0</v>
      </c>
      <c r="M9" s="354">
        <f>取引表!M9/取引表!$M$54</f>
        <v>0</v>
      </c>
      <c r="N9" s="354">
        <f>取引表!N9/取引表!$N$54</f>
        <v>0</v>
      </c>
      <c r="O9" s="354">
        <f>取引表!O9/取引表!$O$54</f>
        <v>0</v>
      </c>
      <c r="P9" s="354">
        <f>取引表!P9/取引表!$P$54</f>
        <v>0</v>
      </c>
      <c r="Q9" s="354">
        <f>取引表!Q9/取引表!$Q$54</f>
        <v>0</v>
      </c>
      <c r="R9" s="354">
        <f>取引表!R9/取引表!$R$54</f>
        <v>0</v>
      </c>
      <c r="S9" s="354">
        <f>取引表!S9/取引表!$S$54</f>
        <v>0</v>
      </c>
      <c r="T9" s="354">
        <f>取引表!T9/取引表!$T$54</f>
        <v>0</v>
      </c>
      <c r="U9" s="354">
        <f>取引表!U9/取引表!$U$54</f>
        <v>0</v>
      </c>
      <c r="V9" s="354">
        <f>取引表!V9/取引表!$V$54</f>
        <v>0</v>
      </c>
      <c r="W9" s="354">
        <f>取引表!W9/取引表!$W$54</f>
        <v>0</v>
      </c>
      <c r="X9" s="354">
        <f>取引表!X9/取引表!$X$54</f>
        <v>1.1987568920531219E-3</v>
      </c>
      <c r="Y9" s="354">
        <f>取引表!Y9/取引表!$Y$54</f>
        <v>0</v>
      </c>
      <c r="Z9" s="354">
        <f>取引表!Z9/取引表!$Z$54</f>
        <v>0</v>
      </c>
      <c r="AA9" s="354">
        <f>取引表!AA9/取引表!$AA$54</f>
        <v>0</v>
      </c>
      <c r="AB9" s="354">
        <f>取引表!AB9/取引表!$AB$54</f>
        <v>0</v>
      </c>
      <c r="AC9" s="354">
        <f>取引表!AC9/取引表!$AC$54</f>
        <v>0</v>
      </c>
      <c r="AD9" s="354">
        <f>取引表!AD9/取引表!$AD$54</f>
        <v>0</v>
      </c>
      <c r="AE9" s="354">
        <f>取引表!AE9/取引表!$AE$54</f>
        <v>0</v>
      </c>
      <c r="AF9" s="354">
        <f>取引表!AF9/取引表!$AF$54</f>
        <v>5.0952083097752328E-6</v>
      </c>
      <c r="AG9" s="354">
        <f>取引表!AG9/取引表!$AG$54</f>
        <v>0</v>
      </c>
      <c r="AH9" s="354">
        <f>取引表!AH9/取引表!$AH$54</f>
        <v>4.9611688791427169E-6</v>
      </c>
      <c r="AI9" s="354">
        <f>取引表!AI9/取引表!$AI$54</f>
        <v>6.4257436264155164E-5</v>
      </c>
      <c r="AJ9" s="354">
        <f>取引表!AJ9/取引表!$AJ$54</f>
        <v>6.5115737433434811E-4</v>
      </c>
      <c r="AK9" s="354">
        <f>取引表!AK9/取引表!$AK$54</f>
        <v>0</v>
      </c>
      <c r="AL9" s="354">
        <f>取引表!AL9/取引表!$AL$54</f>
        <v>0</v>
      </c>
      <c r="AM9" s="354">
        <f>取引表!AM9/取引表!$AM$54</f>
        <v>3.8022134624666726E-3</v>
      </c>
      <c r="AN9" s="354">
        <f>取引表!AN9/取引表!$AN$54</f>
        <v>0</v>
      </c>
      <c r="AO9" s="545">
        <f>取引表!AO9/取引表!$AO$54</f>
        <v>0</v>
      </c>
    </row>
    <row r="10" spans="1:41">
      <c r="A10" s="252" t="s">
        <v>34</v>
      </c>
      <c r="B10" s="251" t="s">
        <v>1</v>
      </c>
      <c r="C10" s="353">
        <f>取引表!C10/取引表!$C$54</f>
        <v>2.0528034448818751E-5</v>
      </c>
      <c r="D10" s="354">
        <f>取引表!D10/取引表!$D$54</f>
        <v>1.371158853531758E-3</v>
      </c>
      <c r="E10" s="354">
        <f>取引表!E10/取引表!$E$54</f>
        <v>0</v>
      </c>
      <c r="F10" s="354">
        <f>取引表!F10/取引表!$F$54</f>
        <v>4.4918490641354175E-3</v>
      </c>
      <c r="G10" s="354">
        <f>取引表!G10/取引表!$G$54</f>
        <v>2.3187800549153082E-4</v>
      </c>
      <c r="H10" s="354">
        <f>取引表!H10/取引表!$H$54</f>
        <v>8.7153016437777691E-5</v>
      </c>
      <c r="I10" s="354">
        <f>取引表!I10/取引表!$I$54</f>
        <v>9.8183409835659978E-3</v>
      </c>
      <c r="J10" s="354">
        <f>取引表!J10/取引表!$J$54</f>
        <v>2.1690315365267134E-2</v>
      </c>
      <c r="K10" s="354">
        <f>取引表!K10/取引表!$K$54</f>
        <v>7.9079394245955961E-2</v>
      </c>
      <c r="L10" s="354">
        <f>取引表!L10/取引表!$L$54</f>
        <v>4.4635657843205015E-5</v>
      </c>
      <c r="M10" s="354">
        <f>取引表!M10/取引表!$M$54</f>
        <v>5.7013062916260238E-2</v>
      </c>
      <c r="N10" s="354">
        <f>取引表!N10/取引表!$N$54</f>
        <v>3.3569663766247717E-6</v>
      </c>
      <c r="O10" s="354">
        <f>取引表!O10/取引表!$O$54</f>
        <v>0.32673025553534324</v>
      </c>
      <c r="P10" s="354">
        <f>取引表!P10/取引表!$P$54</f>
        <v>2.706499897918614E-4</v>
      </c>
      <c r="Q10" s="354">
        <f>取引表!Q10/取引表!$Q$54</f>
        <v>6.788929830557676E-5</v>
      </c>
      <c r="R10" s="354">
        <f>取引表!R10/取引表!$R$54</f>
        <v>4.2506759637451347E-5</v>
      </c>
      <c r="S10" s="354">
        <f>取引表!S10/取引表!$S$54</f>
        <v>1.5641170130935878E-4</v>
      </c>
      <c r="T10" s="354">
        <f>取引表!T10/取引表!$T$54</f>
        <v>1.937145488588076E-4</v>
      </c>
      <c r="U10" s="354">
        <f>取引表!U10/取引表!$U$54</f>
        <v>1.8305775854790937E-5</v>
      </c>
      <c r="V10" s="354">
        <f>取引表!V10/取引表!$V$54</f>
        <v>8.3171185065696702E-5</v>
      </c>
      <c r="W10" s="354">
        <f>取引表!W10/取引表!$W$54</f>
        <v>2.0827639029798772E-4</v>
      </c>
      <c r="X10" s="354">
        <f>取引表!X10/取引表!$X$54</f>
        <v>2.9477225462914134E-4</v>
      </c>
      <c r="Y10" s="354">
        <f>取引表!Y10/取引表!$Y$54</f>
        <v>7.9160701049935563E-3</v>
      </c>
      <c r="Z10" s="354">
        <f>取引表!Z10/取引表!$Z$54</f>
        <v>0.14664537691187465</v>
      </c>
      <c r="AA10" s="354">
        <f>取引表!AA10/取引表!$AA$54</f>
        <v>0</v>
      </c>
      <c r="AB10" s="354">
        <f>取引表!AB10/取引表!$AB$54</f>
        <v>1.8708465744448438E-6</v>
      </c>
      <c r="AC10" s="354">
        <f>取引表!AC10/取引表!$AC$54</f>
        <v>2.6355579261238678E-6</v>
      </c>
      <c r="AD10" s="354">
        <f>取引表!AD10/取引表!$AD$54</f>
        <v>9.6188689039381795E-7</v>
      </c>
      <c r="AE10" s="354">
        <f>取引表!AE10/取引表!$AE$54</f>
        <v>5.0787246763677926E-7</v>
      </c>
      <c r="AF10" s="354">
        <f>取引表!AF10/取引表!$AF$54</f>
        <v>3.2858303588607322E-6</v>
      </c>
      <c r="AG10" s="354">
        <f>取引表!AG10/取引表!$AG$54</f>
        <v>1.6023734612087178E-7</v>
      </c>
      <c r="AH10" s="354">
        <f>取引表!AH10/取引表!$AH$54</f>
        <v>8.8641863539927571E-6</v>
      </c>
      <c r="AI10" s="354">
        <f>取引表!AI10/取引表!$AI$54</f>
        <v>6.2595075249336706E-6</v>
      </c>
      <c r="AJ10" s="354">
        <f>取引表!AJ10/取引表!$AJ$54</f>
        <v>1.1093321161235015E-5</v>
      </c>
      <c r="AK10" s="354">
        <f>取引表!AK10/取引表!$AK$54</f>
        <v>9.9657538767433334E-5</v>
      </c>
      <c r="AL10" s="354">
        <f>取引表!AL10/取引表!$AL$54</f>
        <v>8.2776388449076848E-6</v>
      </c>
      <c r="AM10" s="354">
        <f>取引表!AM10/取引表!$AM$54</f>
        <v>1.8239725735381654E-5</v>
      </c>
      <c r="AN10" s="354">
        <f>取引表!AN10/取引表!$AN$54</f>
        <v>0</v>
      </c>
      <c r="AO10" s="545">
        <f>取引表!AO10/取引表!$AO$54</f>
        <v>2.0764902243911531E-4</v>
      </c>
    </row>
    <row r="11" spans="1:41">
      <c r="A11" s="252" t="s">
        <v>201</v>
      </c>
      <c r="B11" s="251" t="s">
        <v>246</v>
      </c>
      <c r="C11" s="353">
        <f>取引表!C11/取引表!$C$54</f>
        <v>0.21791254070441149</v>
      </c>
      <c r="D11" s="354">
        <f>取引表!D11/取引表!$D$54</f>
        <v>2.7317853346466293E-2</v>
      </c>
      <c r="E11" s="354">
        <f>取引表!E11/取引表!$E$54</f>
        <v>0.14560562597908369</v>
      </c>
      <c r="F11" s="354">
        <f>取引表!F11/取引表!$F$54</f>
        <v>0</v>
      </c>
      <c r="G11" s="354">
        <f>取引表!G11/取引表!$G$54</f>
        <v>0.15381714187943302</v>
      </c>
      <c r="H11" s="354">
        <f>取引表!H11/取引表!$H$54</f>
        <v>9.5284303022951787E-4</v>
      </c>
      <c r="I11" s="354">
        <f>取引表!I11/取引表!$I$54</f>
        <v>2.0072082425794239E-3</v>
      </c>
      <c r="J11" s="354">
        <f>取引表!J11/取引表!$J$54</f>
        <v>6.5754119949185535E-3</v>
      </c>
      <c r="K11" s="354">
        <f>取引表!K11/取引表!$K$54</f>
        <v>0</v>
      </c>
      <c r="L11" s="354">
        <f>取引表!L11/取引表!$L$54</f>
        <v>2.0158039025963555E-5</v>
      </c>
      <c r="M11" s="354">
        <f>取引表!M11/取引表!$M$54</f>
        <v>7.0424283657114287E-4</v>
      </c>
      <c r="N11" s="354">
        <f>取引表!N11/取引表!$N$54</f>
        <v>0</v>
      </c>
      <c r="O11" s="354">
        <f>取引表!O11/取引表!$O$54</f>
        <v>0</v>
      </c>
      <c r="P11" s="354">
        <f>取引表!P11/取引表!$P$54</f>
        <v>0</v>
      </c>
      <c r="Q11" s="354">
        <f>取引表!Q11/取引表!$Q$54</f>
        <v>0</v>
      </c>
      <c r="R11" s="354">
        <f>取引表!R11/取引表!$R$54</f>
        <v>0</v>
      </c>
      <c r="S11" s="354">
        <f>取引表!S11/取引表!$S$54</f>
        <v>0</v>
      </c>
      <c r="T11" s="354">
        <f>取引表!T11/取引表!$T$54</f>
        <v>0</v>
      </c>
      <c r="U11" s="354">
        <f>取引表!U11/取引表!$U$54</f>
        <v>0</v>
      </c>
      <c r="V11" s="354">
        <f>取引表!V11/取引表!$V$54</f>
        <v>0</v>
      </c>
      <c r="W11" s="354">
        <f>取引表!W11/取引表!$W$54</f>
        <v>0</v>
      </c>
      <c r="X11" s="354">
        <f>取引表!X11/取引表!$X$54</f>
        <v>2.3026162942923587E-3</v>
      </c>
      <c r="Y11" s="354">
        <f>取引表!Y11/取引表!$Y$54</f>
        <v>8.7847280359972828E-5</v>
      </c>
      <c r="Z11" s="354">
        <f>取引表!Z11/取引表!$Z$54</f>
        <v>0</v>
      </c>
      <c r="AA11" s="354">
        <f>取引表!AA11/取引表!$AA$54</f>
        <v>0</v>
      </c>
      <c r="AB11" s="354">
        <f>取引表!AB11/取引表!$AB$54</f>
        <v>0</v>
      </c>
      <c r="AC11" s="354">
        <f>取引表!AC11/取引表!$AC$54</f>
        <v>1.278628351545239E-4</v>
      </c>
      <c r="AD11" s="354">
        <f>取引表!AD11/取引表!$AD$54</f>
        <v>0</v>
      </c>
      <c r="AE11" s="354">
        <f>取引表!AE11/取引表!$AE$54</f>
        <v>0</v>
      </c>
      <c r="AF11" s="354">
        <f>取引表!AF11/取引表!$AF$54</f>
        <v>2.1718325420416929E-4</v>
      </c>
      <c r="AG11" s="354">
        <f>取引表!AG11/取引表!$AG$54</f>
        <v>3.2047469224174353E-8</v>
      </c>
      <c r="AH11" s="354">
        <f>取引表!AH11/取引表!$AH$54</f>
        <v>2.6651537992709336E-4</v>
      </c>
      <c r="AI11" s="354">
        <f>取引表!AI11/取引表!$AI$54</f>
        <v>5.6266815756506224E-3</v>
      </c>
      <c r="AJ11" s="354">
        <f>取引表!AJ11/取引表!$AJ$54</f>
        <v>1.0354698655215416E-2</v>
      </c>
      <c r="AK11" s="354">
        <f>取引表!AK11/取引表!$AK$54</f>
        <v>1.147549121777236E-3</v>
      </c>
      <c r="AL11" s="354">
        <f>取引表!AL11/取引表!$AL$54</f>
        <v>8.3901067639961044E-6</v>
      </c>
      <c r="AM11" s="354">
        <f>取引表!AM11/取引表!$AM$54</f>
        <v>0.12770525820345929</v>
      </c>
      <c r="AN11" s="354">
        <f>取引表!AN11/取引表!$AN$54</f>
        <v>0</v>
      </c>
      <c r="AO11" s="545">
        <f>取引表!AO11/取引表!$AO$54</f>
        <v>2.8721354885885555E-3</v>
      </c>
    </row>
    <row r="12" spans="1:41">
      <c r="A12" s="252" t="s">
        <v>202</v>
      </c>
      <c r="B12" s="251" t="s">
        <v>15</v>
      </c>
      <c r="C12" s="353">
        <f>取引表!C12/取引表!$C$54</f>
        <v>2.3867418034025653E-3</v>
      </c>
      <c r="D12" s="354">
        <f>取引表!D12/取引表!$D$54</f>
        <v>2.2215504042285526E-3</v>
      </c>
      <c r="E12" s="354">
        <f>取引表!E12/取引表!$E$54</f>
        <v>8.98979252623942E-3</v>
      </c>
      <c r="F12" s="354">
        <f>取引表!F12/取引表!$F$54</f>
        <v>2.2620774868303633E-3</v>
      </c>
      <c r="G12" s="354">
        <f>取引表!G12/取引表!$G$54</f>
        <v>8.2516604315166465E-4</v>
      </c>
      <c r="H12" s="354">
        <f>取引表!H12/取引表!$H$54</f>
        <v>0.25633454179526227</v>
      </c>
      <c r="I12" s="354">
        <f>取引表!I12/取引表!$I$54</f>
        <v>3.3074668267905421E-3</v>
      </c>
      <c r="J12" s="354">
        <f>取引表!J12/取引表!$J$54</f>
        <v>1.5226887163239647E-3</v>
      </c>
      <c r="K12" s="354">
        <f>取引表!K12/取引表!$K$54</f>
        <v>2.2366514918465452E-4</v>
      </c>
      <c r="L12" s="354">
        <f>取引表!L12/取引表!$L$54</f>
        <v>1.7955053332411822E-3</v>
      </c>
      <c r="M12" s="354">
        <f>取引表!M12/取引表!$M$54</f>
        <v>4.1646000505690733E-3</v>
      </c>
      <c r="N12" s="354">
        <f>取引表!N12/取引表!$N$54</f>
        <v>5.1361585562359003E-4</v>
      </c>
      <c r="O12" s="354">
        <f>取引表!O12/取引表!$O$54</f>
        <v>2.07446009385304E-4</v>
      </c>
      <c r="P12" s="354">
        <f>取引表!P12/取引表!$P$54</f>
        <v>1.2592276199993554E-3</v>
      </c>
      <c r="Q12" s="354">
        <f>取引表!Q12/取引表!$Q$54</f>
        <v>1.4326982952763095E-3</v>
      </c>
      <c r="R12" s="354">
        <f>取引表!R12/取引表!$R$54</f>
        <v>2.2992968956888371E-3</v>
      </c>
      <c r="S12" s="354">
        <f>取引表!S12/取引表!$S$54</f>
        <v>1.3048592616082123E-3</v>
      </c>
      <c r="T12" s="354">
        <f>取引表!T12/取引表!$T$54</f>
        <v>4.0176811058687924E-3</v>
      </c>
      <c r="U12" s="354">
        <f>取引表!U12/取引表!$U$54</f>
        <v>1.0630100287418896E-3</v>
      </c>
      <c r="V12" s="354">
        <f>取引表!V12/取引表!$V$54</f>
        <v>1.8237948068765082E-3</v>
      </c>
      <c r="W12" s="354">
        <f>取引表!W12/取引表!$W$54</f>
        <v>7.9411405902309691E-4</v>
      </c>
      <c r="X12" s="354">
        <f>取引表!X12/取引表!$X$54</f>
        <v>3.801308257777968E-3</v>
      </c>
      <c r="Y12" s="354">
        <f>取引表!Y12/取引表!$Y$54</f>
        <v>2.6176376430225739E-3</v>
      </c>
      <c r="Z12" s="354">
        <f>取引表!Z12/取引表!$Z$54</f>
        <v>3.1183453214647964E-4</v>
      </c>
      <c r="AA12" s="354">
        <f>取引表!AA12/取引表!$AA$54</f>
        <v>9.5820236807599363E-4</v>
      </c>
      <c r="AB12" s="354">
        <f>取引表!AB12/取引表!$AB$54</f>
        <v>1.831558796381502E-3</v>
      </c>
      <c r="AC12" s="354">
        <f>取引表!AC12/取引表!$AC$54</f>
        <v>3.8555697196441113E-3</v>
      </c>
      <c r="AD12" s="354">
        <f>取引表!AD12/取引表!$AD$54</f>
        <v>1.313340459035642E-3</v>
      </c>
      <c r="AE12" s="354">
        <f>取引表!AE12/取引表!$AE$54</f>
        <v>1.688675954892291E-5</v>
      </c>
      <c r="AF12" s="354">
        <f>取引表!AF12/取引表!$AF$54</f>
        <v>1.9419402171103001E-3</v>
      </c>
      <c r="AG12" s="354">
        <f>取引表!AG12/取引表!$AG$54</f>
        <v>6.3790487490719054E-4</v>
      </c>
      <c r="AH12" s="354">
        <f>取引表!AH12/取引表!$AH$54</f>
        <v>2.8997858631145852E-3</v>
      </c>
      <c r="AI12" s="354">
        <f>取引表!AI12/取引表!$AI$54</f>
        <v>3.5196902968069658E-4</v>
      </c>
      <c r="AJ12" s="354">
        <f>取引表!AJ12/取引表!$AJ$54</f>
        <v>3.3815080603126846E-3</v>
      </c>
      <c r="AK12" s="354">
        <f>取引表!AK12/取引表!$AK$54</f>
        <v>3.4586371943130502E-2</v>
      </c>
      <c r="AL12" s="354">
        <f>取引表!AL12/取引表!$AL$54</f>
        <v>1.8757849417242978E-3</v>
      </c>
      <c r="AM12" s="354">
        <f>取引表!AM12/取引表!$AM$54</f>
        <v>4.5830466123366036E-3</v>
      </c>
      <c r="AN12" s="354">
        <f>取引表!AN12/取引表!$AN$54</f>
        <v>1.9503268832747462E-2</v>
      </c>
      <c r="AO12" s="545">
        <f>取引表!AO12/取引表!$AO$54</f>
        <v>4.7971721355571196E-4</v>
      </c>
    </row>
    <row r="13" spans="1:41">
      <c r="A13" s="252" t="s">
        <v>203</v>
      </c>
      <c r="B13" s="251" t="s">
        <v>16</v>
      </c>
      <c r="C13" s="353">
        <f>取引表!C13/取引表!$C$54</f>
        <v>1.3462887375064427E-2</v>
      </c>
      <c r="D13" s="354">
        <f>取引表!D13/取引表!$D$54</f>
        <v>1.3808135282472376E-2</v>
      </c>
      <c r="E13" s="354">
        <f>取引表!E13/取引表!$E$54</f>
        <v>3.6530437030208424E-3</v>
      </c>
      <c r="F13" s="354">
        <f>取引表!F13/取引表!$F$54</f>
        <v>1.0185212434588831E-3</v>
      </c>
      <c r="G13" s="354">
        <f>取引表!G13/取引表!$G$54</f>
        <v>9.102334580674068E-3</v>
      </c>
      <c r="H13" s="354">
        <f>取引表!H13/取引表!$H$54</f>
        <v>6.5656769857635102E-3</v>
      </c>
      <c r="I13" s="354">
        <f>取引表!I13/取引表!$I$54</f>
        <v>0.32760573530344561</v>
      </c>
      <c r="J13" s="354">
        <f>取引表!J13/取引表!$J$54</f>
        <v>8.3926035431962937E-3</v>
      </c>
      <c r="K13" s="354">
        <f>取引表!K13/取引表!$K$54</f>
        <v>1.3419908951079271E-4</v>
      </c>
      <c r="L13" s="354">
        <f>取引表!L13/取引表!$L$54</f>
        <v>7.0877105075218281E-3</v>
      </c>
      <c r="M13" s="354">
        <f>取引表!M13/取引表!$M$54</f>
        <v>5.0074869054067245E-2</v>
      </c>
      <c r="N13" s="354">
        <f>取引表!N13/取引表!$N$54</f>
        <v>4.3976259533784511E-4</v>
      </c>
      <c r="O13" s="354">
        <f>取引表!O13/取引表!$O$54</f>
        <v>6.5582707002977264E-5</v>
      </c>
      <c r="P13" s="354">
        <f>取引表!P13/取引表!$P$54</f>
        <v>3.0454280075504409E-3</v>
      </c>
      <c r="Q13" s="354">
        <f>取引表!Q13/取引表!$Q$54</f>
        <v>1.4420623364219062E-3</v>
      </c>
      <c r="R13" s="354">
        <f>取引表!R13/取引表!$R$54</f>
        <v>2.6221357351352797E-3</v>
      </c>
      <c r="S13" s="354">
        <f>取引表!S13/取引表!$S$54</f>
        <v>8.4633728790680426E-3</v>
      </c>
      <c r="T13" s="354">
        <f>取引表!T13/取引表!$T$54</f>
        <v>7.4183250746134213E-3</v>
      </c>
      <c r="U13" s="354">
        <f>取引表!U13/取引表!$U$54</f>
        <v>4.9376415111609222E-3</v>
      </c>
      <c r="V13" s="354">
        <f>取引表!V13/取引表!$V$54</f>
        <v>4.5424262612803589E-3</v>
      </c>
      <c r="W13" s="354">
        <f>取引表!W13/取引表!$W$54</f>
        <v>1.33034372746407E-3</v>
      </c>
      <c r="X13" s="354">
        <f>取引表!X13/取引表!$X$54</f>
        <v>7.8119318596687387E-2</v>
      </c>
      <c r="Y13" s="354">
        <f>取引表!Y13/取引表!$Y$54</f>
        <v>3.6142142265827563E-2</v>
      </c>
      <c r="Z13" s="354">
        <f>取引表!Z13/取引表!$Z$54</f>
        <v>3.1014710111937232E-3</v>
      </c>
      <c r="AA13" s="354">
        <f>取引表!AA13/取引表!$AA$54</f>
        <v>3.3186521040680754E-3</v>
      </c>
      <c r="AB13" s="354">
        <f>取引表!AB13/取引表!$AB$54</f>
        <v>3.3193495347087643E-3</v>
      </c>
      <c r="AC13" s="354">
        <f>取引表!AC13/取引表!$AC$54</f>
        <v>7.1914314752916063E-3</v>
      </c>
      <c r="AD13" s="354">
        <f>取引表!AD13/取引表!$AD$54</f>
        <v>4.2449726898752286E-3</v>
      </c>
      <c r="AE13" s="354">
        <f>取引表!AE13/取引表!$AE$54</f>
        <v>5.0393645601259419E-4</v>
      </c>
      <c r="AF13" s="354">
        <f>取引表!AF13/取引表!$AF$54</f>
        <v>1.6515567685239337E-3</v>
      </c>
      <c r="AG13" s="354">
        <f>取引表!AG13/取引表!$AG$54</f>
        <v>1.3265601220777835E-2</v>
      </c>
      <c r="AH13" s="354">
        <f>取引表!AH13/取引表!$AH$54</f>
        <v>1.0848480438206518E-3</v>
      </c>
      <c r="AI13" s="354">
        <f>取引表!AI13/取引表!$AI$54</f>
        <v>4.2393489553949138E-3</v>
      </c>
      <c r="AJ13" s="354">
        <f>取引表!AJ13/取引表!$AJ$54</f>
        <v>6.0115979456778022E-3</v>
      </c>
      <c r="AK13" s="354">
        <f>取引表!AK13/取引表!$AK$54</f>
        <v>1.9123835461684929E-2</v>
      </c>
      <c r="AL13" s="354">
        <f>取引表!AL13/取引表!$AL$54</f>
        <v>4.5679295209437986E-3</v>
      </c>
      <c r="AM13" s="354">
        <f>取引表!AM13/取引表!$AM$54</f>
        <v>6.0804848731125386E-3</v>
      </c>
      <c r="AN13" s="354">
        <f>取引表!AN13/取引表!$AN$54</f>
        <v>0.43193534610204015</v>
      </c>
      <c r="AO13" s="545">
        <f>取引表!AO13/取引表!$AO$54</f>
        <v>1.1410416579575148E-3</v>
      </c>
    </row>
    <row r="14" spans="1:41">
      <c r="A14" s="252" t="s">
        <v>204</v>
      </c>
      <c r="B14" s="251" t="s">
        <v>17</v>
      </c>
      <c r="C14" s="353">
        <f>取引表!C14/取引表!$C$54</f>
        <v>4.3340982251281981E-2</v>
      </c>
      <c r="D14" s="354">
        <f>取引表!D14/取引表!$D$54</f>
        <v>2.5126534751952877E-3</v>
      </c>
      <c r="E14" s="354">
        <f>取引表!E14/取引表!$E$54</f>
        <v>1.6806680281280604E-2</v>
      </c>
      <c r="F14" s="354">
        <f>取引表!F14/取引表!$F$54</f>
        <v>1.6968125794786224E-2</v>
      </c>
      <c r="G14" s="354">
        <f>取引表!G14/取引表!$G$54</f>
        <v>6.0308111649742691E-3</v>
      </c>
      <c r="H14" s="354">
        <f>取引表!H14/取引表!$H$54</f>
        <v>8.723388006127665E-2</v>
      </c>
      <c r="I14" s="354">
        <f>取引表!I14/取引表!$I$54</f>
        <v>3.3977002366080096E-2</v>
      </c>
      <c r="J14" s="354">
        <f>取引表!J14/取引表!$J$54</f>
        <v>0.34411492445820568</v>
      </c>
      <c r="K14" s="354">
        <f>取引表!K14/取引表!$K$54</f>
        <v>3.7025184695798193E-2</v>
      </c>
      <c r="L14" s="354">
        <f>取引表!L14/取引表!$L$54</f>
        <v>0.20774659041168475</v>
      </c>
      <c r="M14" s="354">
        <f>取引表!M14/取引表!$M$54</f>
        <v>1.9185569664035288E-2</v>
      </c>
      <c r="N14" s="354">
        <f>取引表!N14/取引表!$N$54</f>
        <v>3.3905360403910196E-4</v>
      </c>
      <c r="O14" s="354">
        <f>取引表!O14/取引表!$O$54</f>
        <v>1.5618917029503381E-3</v>
      </c>
      <c r="P14" s="354">
        <f>取引表!P14/取引表!$P$54</f>
        <v>9.9650236936268972E-3</v>
      </c>
      <c r="Q14" s="354">
        <f>取引表!Q14/取引表!$Q$54</f>
        <v>5.2110888975246154E-3</v>
      </c>
      <c r="R14" s="354">
        <f>取引表!R14/取引表!$R$54</f>
        <v>3.6298647392401578E-3</v>
      </c>
      <c r="S14" s="354">
        <f>取引表!S14/取引表!$S$54</f>
        <v>1.3018595851447452E-2</v>
      </c>
      <c r="T14" s="354">
        <f>取引表!T14/取引表!$T$54</f>
        <v>1.4095203692111981E-2</v>
      </c>
      <c r="U14" s="354">
        <f>取引表!U14/取引表!$U$54</f>
        <v>6.5172204983524346E-3</v>
      </c>
      <c r="V14" s="354">
        <f>取引表!V14/取引表!$V$54</f>
        <v>9.9801156889858314E-3</v>
      </c>
      <c r="W14" s="354">
        <f>取引表!W14/取引表!$W$54</f>
        <v>9.3658746373018187E-3</v>
      </c>
      <c r="X14" s="354">
        <f>取引表!X14/取引表!$X$54</f>
        <v>2.785216741195615E-2</v>
      </c>
      <c r="Y14" s="354">
        <f>取引表!Y14/取引表!$Y$54</f>
        <v>4.6842105058285052E-3</v>
      </c>
      <c r="Z14" s="354">
        <f>取引表!Z14/取引表!$Z$54</f>
        <v>5.1119634301036469E-4</v>
      </c>
      <c r="AA14" s="354">
        <f>取引表!AA14/取引表!$AA$54</f>
        <v>8.5701094982988529E-3</v>
      </c>
      <c r="AB14" s="354">
        <f>取引表!AB14/取引表!$AB$54</f>
        <v>1.3561065250685256E-2</v>
      </c>
      <c r="AC14" s="354">
        <f>取引表!AC14/取引表!$AC$54</f>
        <v>8.355046703562801E-6</v>
      </c>
      <c r="AD14" s="354">
        <f>取引表!AD14/取引表!$AD$54</f>
        <v>1.8939221186719659E-5</v>
      </c>
      <c r="AE14" s="354">
        <f>取引表!AE14/取引表!$AE$54</f>
        <v>4.8403067679494154E-5</v>
      </c>
      <c r="AF14" s="354">
        <f>取引表!AF14/取引表!$AF$54</f>
        <v>2.6833798763242403E-4</v>
      </c>
      <c r="AG14" s="354">
        <f>取引表!AG14/取引表!$AG$54</f>
        <v>1.2085421119128392E-3</v>
      </c>
      <c r="AH14" s="354">
        <f>取引表!AH14/取引表!$AH$54</f>
        <v>7.7253725885531783E-4</v>
      </c>
      <c r="AI14" s="354">
        <f>取引表!AI14/取引表!$AI$54</f>
        <v>1.3216385757071427E-3</v>
      </c>
      <c r="AJ14" s="354">
        <f>取引表!AJ14/取引表!$AJ$54</f>
        <v>0.12611410360048891</v>
      </c>
      <c r="AK14" s="354">
        <f>取引表!AK14/取引表!$AK$54</f>
        <v>2.7654967007962748E-3</v>
      </c>
      <c r="AL14" s="354">
        <f>取引表!AL14/取引表!$AL$54</f>
        <v>4.1256831695043149E-3</v>
      </c>
      <c r="AM14" s="354">
        <f>取引表!AM14/取引表!$AM$54</f>
        <v>5.5283312040974829E-3</v>
      </c>
      <c r="AN14" s="354">
        <f>取引表!AN14/取引表!$AN$54</f>
        <v>9.3380203029008839E-3</v>
      </c>
      <c r="AO14" s="545">
        <f>取引表!AO14/取引表!$AO$54</f>
        <v>6.8753756357109721E-3</v>
      </c>
    </row>
    <row r="15" spans="1:41">
      <c r="A15" s="252" t="s">
        <v>205</v>
      </c>
      <c r="B15" s="251" t="s">
        <v>18</v>
      </c>
      <c r="C15" s="353">
        <f>取引表!C15/取引表!$C$54</f>
        <v>3.6352564313573608E-3</v>
      </c>
      <c r="D15" s="354">
        <f>取引表!D15/取引表!$D$54</f>
        <v>1.1982036453711199E-2</v>
      </c>
      <c r="E15" s="354">
        <f>取引表!E15/取引表!$E$54</f>
        <v>2.27616746140301E-2</v>
      </c>
      <c r="F15" s="354">
        <f>取引表!F15/取引表!$F$54</f>
        <v>1.4210617270783488E-2</v>
      </c>
      <c r="G15" s="354">
        <f>取引表!G15/取引表!$G$54</f>
        <v>3.6651589059666554E-3</v>
      </c>
      <c r="H15" s="354">
        <f>取引表!H15/取引表!$H$54</f>
        <v>2.4852086955349803E-3</v>
      </c>
      <c r="I15" s="354">
        <f>取引表!I15/取引表!$I$54</f>
        <v>5.2077048174089353E-3</v>
      </c>
      <c r="J15" s="354">
        <f>取引表!J15/取引表!$J$54</f>
        <v>1.8681659890677639E-2</v>
      </c>
      <c r="K15" s="354">
        <f>取引表!K15/取引表!$K$54</f>
        <v>0.3231858175649403</v>
      </c>
      <c r="L15" s="354">
        <f>取引表!L15/取引表!$L$54</f>
        <v>1.1943638122883407E-3</v>
      </c>
      <c r="M15" s="354">
        <f>取引表!M15/取引表!$M$54</f>
        <v>3.4822742841422574E-2</v>
      </c>
      <c r="N15" s="354">
        <f>取引表!N15/取引表!$N$54</f>
        <v>1.3192877860135352E-3</v>
      </c>
      <c r="O15" s="354">
        <f>取引表!O15/取引表!$O$54</f>
        <v>1.5572404471345242E-3</v>
      </c>
      <c r="P15" s="354">
        <f>取引表!P15/取引表!$P$54</f>
        <v>3.1179595184624037E-3</v>
      </c>
      <c r="Q15" s="354">
        <f>取引表!Q15/取引表!$Q$54</f>
        <v>1.025362505442849E-3</v>
      </c>
      <c r="R15" s="354">
        <f>取引表!R15/取引表!$R$54</f>
        <v>1.0778651575066725E-3</v>
      </c>
      <c r="S15" s="354">
        <f>取引表!S15/取引表!$S$54</f>
        <v>1.5705448912295887E-3</v>
      </c>
      <c r="T15" s="354">
        <f>取引表!T15/取引表!$T$54</f>
        <v>1.3252097310424004E-3</v>
      </c>
      <c r="U15" s="354">
        <f>取引表!U15/取引表!$U$54</f>
        <v>1.3460665031532837E-3</v>
      </c>
      <c r="V15" s="354">
        <f>取引表!V15/取引表!$V$54</f>
        <v>4.853785056654505E-4</v>
      </c>
      <c r="W15" s="354">
        <f>取引表!W15/取引表!$W$54</f>
        <v>3.0237716904707858E-3</v>
      </c>
      <c r="X15" s="354">
        <f>取引表!X15/取引表!$X$54</f>
        <v>2.277293907114042E-3</v>
      </c>
      <c r="Y15" s="354">
        <f>取引表!Y15/取引表!$Y$54</f>
        <v>1.6828460995168024E-2</v>
      </c>
      <c r="Z15" s="354">
        <f>取引表!Z15/取引表!$Z$54</f>
        <v>4.1872648355635887E-2</v>
      </c>
      <c r="AA15" s="354">
        <f>取引表!AA15/取引表!$AA$54</f>
        <v>1.3780565507502843E-2</v>
      </c>
      <c r="AB15" s="354">
        <f>取引表!AB15/取引表!$AB$54</f>
        <v>1.0759472505454103E-2</v>
      </c>
      <c r="AC15" s="354">
        <f>取引表!AC15/取引表!$AC$54</f>
        <v>1.4844971397580268E-3</v>
      </c>
      <c r="AD15" s="354">
        <f>取引表!AD15/取引表!$AD$54</f>
        <v>4.5361259010433984E-4</v>
      </c>
      <c r="AE15" s="354">
        <f>取引表!AE15/取引表!$AE$54</f>
        <v>3.1631990192644067E-4</v>
      </c>
      <c r="AF15" s="354">
        <f>取引表!AF15/取引表!$AF$54</f>
        <v>0.11106399008426143</v>
      </c>
      <c r="AG15" s="354">
        <f>取引表!AG15/取引表!$AG$54</f>
        <v>7.5401285590637418E-4</v>
      </c>
      <c r="AH15" s="354">
        <f>取引表!AH15/取引表!$AH$54</f>
        <v>8.8474467457117338E-3</v>
      </c>
      <c r="AI15" s="354">
        <f>取引表!AI15/取引表!$AI$54</f>
        <v>2.6354989437029743E-3</v>
      </c>
      <c r="AJ15" s="354">
        <f>取引表!AJ15/取引表!$AJ$54</f>
        <v>2.5255170939801194E-3</v>
      </c>
      <c r="AK15" s="354">
        <f>取引表!AK15/取引表!$AK$54</f>
        <v>3.8117149296103556E-3</v>
      </c>
      <c r="AL15" s="354">
        <f>取引表!AL15/取引表!$AL$54</f>
        <v>2.0950973839467162E-3</v>
      </c>
      <c r="AM15" s="354">
        <f>取引表!AM15/取引表!$AM$54</f>
        <v>5.4803200966404642E-3</v>
      </c>
      <c r="AN15" s="354">
        <f>取引表!AN15/取引表!$AN$54</f>
        <v>0</v>
      </c>
      <c r="AO15" s="545">
        <f>取引表!AO15/取引表!$AO$54</f>
        <v>1.8218289150235781E-2</v>
      </c>
    </row>
    <row r="16" spans="1:41">
      <c r="A16" s="252" t="s">
        <v>206</v>
      </c>
      <c r="B16" s="251" t="s">
        <v>418</v>
      </c>
      <c r="C16" s="353">
        <f>取引表!C16/取引表!$C$54</f>
        <v>5.3542496844268626E-3</v>
      </c>
      <c r="D16" s="354">
        <f>取引表!D16/取引表!$D$54</f>
        <v>1.4799446075228446E-2</v>
      </c>
      <c r="E16" s="354">
        <f>取引表!E16/取引表!$E$54</f>
        <v>8.7485685065664034E-3</v>
      </c>
      <c r="F16" s="354">
        <f>取引表!F16/取引表!$F$54</f>
        <v>3.6888480664138694E-3</v>
      </c>
      <c r="G16" s="354">
        <f>取引表!G16/取引表!$G$54</f>
        <v>7.4574600426324349E-3</v>
      </c>
      <c r="H16" s="354">
        <f>取引表!H16/取引表!$H$54</f>
        <v>1.0948036137054857E-2</v>
      </c>
      <c r="I16" s="354">
        <f>取引表!I16/取引表!$I$54</f>
        <v>6.7553775898292392E-3</v>
      </c>
      <c r="J16" s="354">
        <f>取引表!J16/取引表!$J$54</f>
        <v>1.0526476531760131E-2</v>
      </c>
      <c r="K16" s="354">
        <f>取引表!K16/取引表!$K$54</f>
        <v>7.5185900148995401E-4</v>
      </c>
      <c r="L16" s="354">
        <f>取引表!L16/取引表!$L$54</f>
        <v>0.25232105420784667</v>
      </c>
      <c r="M16" s="354">
        <f>取引表!M16/取引表!$M$54</f>
        <v>2.746982264866651E-3</v>
      </c>
      <c r="N16" s="354">
        <f>取引表!N16/取引表!$N$54</f>
        <v>1.6449135245461382E-4</v>
      </c>
      <c r="O16" s="354">
        <f>取引表!O16/取引表!$O$54</f>
        <v>8.9815749803368158E-4</v>
      </c>
      <c r="P16" s="354">
        <f>取引表!P16/取引表!$P$54</f>
        <v>3.4215173233902484E-3</v>
      </c>
      <c r="Q16" s="354">
        <f>取引表!Q16/取引表!$Q$54</f>
        <v>1.3711297247440106E-2</v>
      </c>
      <c r="R16" s="354">
        <f>取引表!R16/取引表!$R$54</f>
        <v>1.738090774885476E-2</v>
      </c>
      <c r="S16" s="354">
        <f>取引表!S16/取引表!$S$54</f>
        <v>4.9818198180053438E-2</v>
      </c>
      <c r="T16" s="354">
        <f>取引表!T16/取引表!$T$54</f>
        <v>1.9922587713855806E-2</v>
      </c>
      <c r="U16" s="354">
        <f>取引表!U16/取引表!$U$54</f>
        <v>2.446207202621533E-2</v>
      </c>
      <c r="V16" s="354">
        <f>取引表!V16/取引表!$V$54</f>
        <v>4.8314781183009872E-2</v>
      </c>
      <c r="W16" s="354">
        <f>取引表!W16/取引表!$W$54</f>
        <v>3.4122969160424163E-2</v>
      </c>
      <c r="X16" s="354">
        <f>取引表!X16/取引表!$X$54</f>
        <v>4.8151871385874581E-2</v>
      </c>
      <c r="Y16" s="354">
        <f>取引表!Y16/取引表!$Y$54</f>
        <v>1.3084003687278028E-2</v>
      </c>
      <c r="Z16" s="354">
        <f>取引表!Z16/取引表!$Z$54</f>
        <v>0</v>
      </c>
      <c r="AA16" s="354">
        <f>取引表!AA16/取引表!$AA$54</f>
        <v>3.8365610990339256E-2</v>
      </c>
      <c r="AB16" s="354">
        <f>取引表!AB16/取引表!$AB$54</f>
        <v>1.3338668364148125E-2</v>
      </c>
      <c r="AC16" s="354">
        <f>取引表!AC16/取引表!$AC$54</f>
        <v>5.0070679430101392E-3</v>
      </c>
      <c r="AD16" s="354">
        <f>取引表!AD16/取引表!$AD$54</f>
        <v>2.7390558416800514E-3</v>
      </c>
      <c r="AE16" s="354">
        <f>取引表!AE16/取引表!$AE$54</f>
        <v>7.2174320678604516E-4</v>
      </c>
      <c r="AF16" s="354">
        <f>取引表!AF16/取引表!$AF$54</f>
        <v>2.6783425681088944E-3</v>
      </c>
      <c r="AG16" s="354">
        <f>取引表!AG16/取引表!$AG$54</f>
        <v>1.3788423633701015E-3</v>
      </c>
      <c r="AH16" s="354">
        <f>取引表!AH16/取引表!$AH$54</f>
        <v>1.6027697893610856E-3</v>
      </c>
      <c r="AI16" s="354">
        <f>取引表!AI16/取引表!$AI$54</f>
        <v>1.018678411500353E-3</v>
      </c>
      <c r="AJ16" s="354">
        <f>取引表!AJ16/取引表!$AJ$54</f>
        <v>2.4553934609735607E-3</v>
      </c>
      <c r="AK16" s="354">
        <f>取引表!AK16/取引表!$AK$54</f>
        <v>9.9702161545985914E-3</v>
      </c>
      <c r="AL16" s="354">
        <f>取引表!AL16/取引表!$AL$54</f>
        <v>1.3648274397969352E-2</v>
      </c>
      <c r="AM16" s="354">
        <f>取引表!AM16/取引表!$AM$54</f>
        <v>3.2576668828578426E-3</v>
      </c>
      <c r="AN16" s="354">
        <f>取引表!AN16/取引表!$AN$54</f>
        <v>4.7289332763888435E-2</v>
      </c>
      <c r="AO16" s="545">
        <f>取引表!AO16/取引表!$AO$54</f>
        <v>3.6965637855993004E-3</v>
      </c>
    </row>
    <row r="17" spans="1:41">
      <c r="A17" s="252" t="s">
        <v>207</v>
      </c>
      <c r="B17" s="251" t="s">
        <v>19</v>
      </c>
      <c r="C17" s="353">
        <f>取引表!C17/取引表!$C$54</f>
        <v>2.3133022795367602E-3</v>
      </c>
      <c r="D17" s="354">
        <f>取引表!D17/取引表!$D$54</f>
        <v>1.0137408451253644E-3</v>
      </c>
      <c r="E17" s="354">
        <f>取引表!E17/取引表!$E$54</f>
        <v>1.8901539768977308E-5</v>
      </c>
      <c r="F17" s="354">
        <f>取引表!F17/取引表!$F$54</f>
        <v>1.6861029491976295E-4</v>
      </c>
      <c r="G17" s="354">
        <f>取引表!G17/取引表!$G$54</f>
        <v>1.8934048452943963E-3</v>
      </c>
      <c r="H17" s="354">
        <f>取引表!H17/取引表!$H$54</f>
        <v>7.704506350040656E-4</v>
      </c>
      <c r="I17" s="354">
        <f>取引表!I17/取引表!$I$54</f>
        <v>2.3284828428569403E-3</v>
      </c>
      <c r="J17" s="354">
        <f>取引表!J17/取引表!$J$54</f>
        <v>6.8241032752350749E-3</v>
      </c>
      <c r="K17" s="354">
        <f>取引表!K17/取引表!$K$54</f>
        <v>1.0333329892331038E-2</v>
      </c>
      <c r="L17" s="354">
        <f>取引表!L17/取引表!$L$54</f>
        <v>3.6507648535950422E-3</v>
      </c>
      <c r="M17" s="354">
        <f>取引表!M17/取引表!$M$54</f>
        <v>6.9196799308699083E-2</v>
      </c>
      <c r="N17" s="354">
        <f>取引表!N17/取引表!$N$54</f>
        <v>0</v>
      </c>
      <c r="O17" s="354">
        <f>取引表!O17/取引表!$O$54</f>
        <v>1.9986446240552718E-3</v>
      </c>
      <c r="P17" s="354">
        <f>取引表!P17/取引表!$P$54</f>
        <v>3.5446418017901853E-3</v>
      </c>
      <c r="Q17" s="354">
        <f>取引表!Q17/取引表!$Q$54</f>
        <v>1.3135408716985902E-2</v>
      </c>
      <c r="R17" s="354">
        <f>取引表!R17/取引表!$R$54</f>
        <v>1.1224972551259964E-2</v>
      </c>
      <c r="S17" s="354">
        <f>取引表!S17/取引表!$S$54</f>
        <v>5.6415343773635841E-3</v>
      </c>
      <c r="T17" s="354">
        <f>取引表!T17/取引表!$T$54</f>
        <v>4.0852399165028253E-2</v>
      </c>
      <c r="U17" s="354">
        <f>取引表!U17/取引表!$U$54</f>
        <v>8.7591771362498898E-3</v>
      </c>
      <c r="V17" s="354">
        <f>取引表!V17/取引表!$V$54</f>
        <v>2.2255756085784893E-3</v>
      </c>
      <c r="W17" s="354">
        <f>取引表!W17/取引表!$W$54</f>
        <v>1.5666090673387104E-3</v>
      </c>
      <c r="X17" s="354">
        <f>取引表!X17/取引表!$X$54</f>
        <v>3.9564386102975578E-3</v>
      </c>
      <c r="Y17" s="354">
        <f>取引表!Y17/取引表!$Y$54</f>
        <v>5.3000423235101013E-2</v>
      </c>
      <c r="Z17" s="354">
        <f>取引表!Z17/取引表!$Z$54</f>
        <v>4.089298577788223E-5</v>
      </c>
      <c r="AA17" s="354">
        <f>取引表!AA17/取引表!$AA$54</f>
        <v>4.7600557946847442E-3</v>
      </c>
      <c r="AB17" s="354">
        <f>取引表!AB17/取引表!$AB$54</f>
        <v>4.6701007614579411E-4</v>
      </c>
      <c r="AC17" s="354">
        <f>取引表!AC17/取引表!$AC$54</f>
        <v>1.9029603100614699E-4</v>
      </c>
      <c r="AD17" s="354">
        <f>取引表!AD17/取引表!$AD$54</f>
        <v>8.1262857981546699E-6</v>
      </c>
      <c r="AE17" s="354">
        <f>取引表!AE17/取引表!$AE$54</f>
        <v>1.067942938891783E-4</v>
      </c>
      <c r="AF17" s="354">
        <f>取引表!AF17/取引表!$AF$54</f>
        <v>3.9343114164684893E-5</v>
      </c>
      <c r="AG17" s="354">
        <f>取引表!AG17/取引表!$AG$54</f>
        <v>2.9804146378482149E-6</v>
      </c>
      <c r="AH17" s="354">
        <f>取引表!AH17/取引表!$AH$54</f>
        <v>1.566411013239816E-4</v>
      </c>
      <c r="AI17" s="354">
        <f>取引表!AI17/取引表!$AI$54</f>
        <v>1.3194015713785599E-3</v>
      </c>
      <c r="AJ17" s="354">
        <f>取引表!AJ17/取引表!$AJ$54</f>
        <v>8.9571553207604354E-4</v>
      </c>
      <c r="AK17" s="354">
        <f>取引表!AK17/取引表!$AK$54</f>
        <v>6.3847758978986206E-4</v>
      </c>
      <c r="AL17" s="354">
        <f>取引表!AL17/取引表!$AL$54</f>
        <v>1.0942228783950522E-3</v>
      </c>
      <c r="AM17" s="354">
        <f>取引表!AM17/取引表!$AM$54</f>
        <v>1.4464534729146643E-3</v>
      </c>
      <c r="AN17" s="354">
        <f>取引表!AN17/取引表!$AN$54</f>
        <v>4.9863661749728963E-3</v>
      </c>
      <c r="AO17" s="545">
        <f>取引表!AO17/取引表!$AO$54</f>
        <v>4.4257339502039826E-3</v>
      </c>
    </row>
    <row r="18" spans="1:41">
      <c r="A18" s="252" t="s">
        <v>208</v>
      </c>
      <c r="B18" s="251" t="s">
        <v>20</v>
      </c>
      <c r="C18" s="353">
        <f>取引表!C18/取引表!$C$54</f>
        <v>1.9865839789179437E-5</v>
      </c>
      <c r="D18" s="354">
        <f>取引表!D18/取引表!$D$54</f>
        <v>1.2677855686993495E-5</v>
      </c>
      <c r="E18" s="354">
        <f>取引表!E18/取引表!$E$54</f>
        <v>2.8838611404803725E-4</v>
      </c>
      <c r="F18" s="354">
        <f>取引表!F18/取引表!$F$54</f>
        <v>1.2234203682563902E-3</v>
      </c>
      <c r="G18" s="354">
        <f>取引表!G18/取引表!$G$54</f>
        <v>0</v>
      </c>
      <c r="H18" s="354">
        <f>取引表!H18/取引表!$H$54</f>
        <v>1.1680301172073299E-4</v>
      </c>
      <c r="I18" s="354">
        <f>取引表!I18/取引表!$I$54</f>
        <v>4.7270663723731499E-3</v>
      </c>
      <c r="J18" s="354">
        <f>取引表!J18/取引表!$J$54</f>
        <v>1.3198089876446972E-4</v>
      </c>
      <c r="K18" s="354">
        <f>取引表!K18/取引表!$K$54</f>
        <v>0</v>
      </c>
      <c r="L18" s="354">
        <f>取引表!L18/取引表!$L$54</f>
        <v>1.588165503259843E-3</v>
      </c>
      <c r="M18" s="354">
        <f>取引表!M18/取引表!$M$54</f>
        <v>5.444736735463817E-3</v>
      </c>
      <c r="N18" s="354">
        <f>取引表!N18/取引表!$N$54</f>
        <v>0.57630720270705771</v>
      </c>
      <c r="O18" s="354">
        <f>取引表!O18/取引表!$O$54</f>
        <v>4.4093905133916632E-4</v>
      </c>
      <c r="P18" s="354">
        <f>取引表!P18/取引表!$P$54</f>
        <v>0.23968216871008527</v>
      </c>
      <c r="Q18" s="354">
        <f>取引表!Q18/取引表!$Q$54</f>
        <v>0.10487960184097049</v>
      </c>
      <c r="R18" s="354">
        <f>取引表!R18/取引表!$R$54</f>
        <v>0.114932114579521</v>
      </c>
      <c r="S18" s="354">
        <f>取引表!S18/取引表!$S$54</f>
        <v>2.1256992995755456E-2</v>
      </c>
      <c r="T18" s="354">
        <f>取引表!T18/取引表!$T$54</f>
        <v>8.300404157946065E-3</v>
      </c>
      <c r="U18" s="354">
        <f>取引表!U18/取引表!$U$54</f>
        <v>6.6635665243278755E-2</v>
      </c>
      <c r="V18" s="354">
        <f>取引表!V18/取引表!$V$54</f>
        <v>5.3383105245244098E-3</v>
      </c>
      <c r="W18" s="354">
        <f>取引表!W18/取引表!$W$54</f>
        <v>6.0574070728268606E-2</v>
      </c>
      <c r="X18" s="354">
        <f>取引表!X18/取引表!$X$54</f>
        <v>3.5650479269200824E-3</v>
      </c>
      <c r="Y18" s="354">
        <f>取引表!Y18/取引表!$Y$54</f>
        <v>2.1274278533183141E-2</v>
      </c>
      <c r="Z18" s="354">
        <f>取引表!Z18/取引表!$Z$54</f>
        <v>0</v>
      </c>
      <c r="AA18" s="354">
        <f>取引表!AA18/取引表!$AA$54</f>
        <v>2.6445893342277101E-5</v>
      </c>
      <c r="AB18" s="354">
        <f>取引表!AB18/取引表!$AB$54</f>
        <v>0</v>
      </c>
      <c r="AC18" s="354">
        <f>取引表!AC18/取引表!$AC$54</f>
        <v>0</v>
      </c>
      <c r="AD18" s="354">
        <f>取引表!AD18/取引表!$AD$54</f>
        <v>0</v>
      </c>
      <c r="AE18" s="354">
        <f>取引表!AE18/取引表!$AE$54</f>
        <v>0</v>
      </c>
      <c r="AF18" s="354">
        <f>取引表!AF18/取引表!$AF$54</f>
        <v>8.0915381964896439E-6</v>
      </c>
      <c r="AG18" s="354">
        <f>取引表!AG18/取引表!$AG$54</f>
        <v>0</v>
      </c>
      <c r="AH18" s="354">
        <f>取引表!AH18/取引表!$AH$54</f>
        <v>2.745989627861161E-5</v>
      </c>
      <c r="AI18" s="354">
        <f>取引表!AI18/取引表!$AI$54</f>
        <v>0</v>
      </c>
      <c r="AJ18" s="354">
        <f>取引表!AJ18/取引表!$AJ$54</f>
        <v>3.0586138446238199E-6</v>
      </c>
      <c r="AK18" s="354">
        <f>取引表!AK18/取引表!$AK$54</f>
        <v>3.7185648793818408E-6</v>
      </c>
      <c r="AL18" s="354">
        <f>取引表!AL18/取引表!$AL$54</f>
        <v>1.2380468533253232E-4</v>
      </c>
      <c r="AM18" s="354">
        <f>取引表!AM18/取引表!$AM$54</f>
        <v>1.8723813243050552E-5</v>
      </c>
      <c r="AN18" s="354">
        <f>取引表!AN18/取引表!$AN$54</f>
        <v>2.2996813298728604E-5</v>
      </c>
      <c r="AO18" s="545">
        <f>取引表!AO18/取引表!$AO$54</f>
        <v>4.6244739386770636E-3</v>
      </c>
    </row>
    <row r="19" spans="1:41">
      <c r="A19" s="252" t="s">
        <v>209</v>
      </c>
      <c r="B19" s="251" t="s">
        <v>21</v>
      </c>
      <c r="C19" s="353">
        <f>取引表!C19/取引表!$C$54</f>
        <v>0</v>
      </c>
      <c r="D19" s="354">
        <f>取引表!D19/取引表!$D$54</f>
        <v>0</v>
      </c>
      <c r="E19" s="354">
        <f>取引表!E19/取引表!$E$54</f>
        <v>0</v>
      </c>
      <c r="F19" s="354">
        <f>取引表!F19/取引表!$F$54</f>
        <v>6.458969171532652E-4</v>
      </c>
      <c r="G19" s="354">
        <f>取引表!G19/取引表!$G$54</f>
        <v>5.749069473191086E-4</v>
      </c>
      <c r="H19" s="354">
        <f>取引表!H19/取引表!$H$54</f>
        <v>0</v>
      </c>
      <c r="I19" s="354">
        <f>取引表!I19/取引表!$I$54</f>
        <v>1.2180297510710062E-3</v>
      </c>
      <c r="J19" s="354">
        <f>取引表!J19/取引表!$J$54</f>
        <v>7.5298193206946775E-3</v>
      </c>
      <c r="K19" s="354">
        <f>取引表!K19/取引表!$K$54</f>
        <v>0</v>
      </c>
      <c r="L19" s="354">
        <f>取引表!L19/取引表!$L$54</f>
        <v>2.5492720068191767E-3</v>
      </c>
      <c r="M19" s="354">
        <f>取引表!M19/取引表!$M$54</f>
        <v>2.5914581072897659E-2</v>
      </c>
      <c r="N19" s="354">
        <f>取引表!N19/取引表!$N$54</f>
        <v>-2.3834461274035878E-4</v>
      </c>
      <c r="O19" s="354">
        <f>取引表!O19/取引表!$O$54</f>
        <v>0.16530795732193715</v>
      </c>
      <c r="P19" s="354">
        <f>取引表!P19/取引表!$P$54</f>
        <v>6.1664992173760425E-2</v>
      </c>
      <c r="Q19" s="354">
        <f>取引表!Q19/取引表!$Q$54</f>
        <v>4.4996558714878995E-2</v>
      </c>
      <c r="R19" s="354">
        <f>取引表!R19/取引表!$R$54</f>
        <v>3.0608480013534153E-2</v>
      </c>
      <c r="S19" s="354">
        <f>取引表!S19/取引表!$S$54</f>
        <v>5.5515440834595697E-2</v>
      </c>
      <c r="T19" s="354">
        <f>取引表!T19/取引表!$T$54</f>
        <v>6.210538990625411E-2</v>
      </c>
      <c r="U19" s="354">
        <f>取引表!U19/取引表!$U$54</f>
        <v>7.4945576746236683E-2</v>
      </c>
      <c r="V19" s="354">
        <f>取引表!V19/取引表!$V$54</f>
        <v>2.7244747633033375E-2</v>
      </c>
      <c r="W19" s="354">
        <f>取引表!W19/取引表!$W$54</f>
        <v>5.7652989528658369E-2</v>
      </c>
      <c r="X19" s="354">
        <f>取引表!X19/取引表!$X$54</f>
        <v>1.0343580541294299E-2</v>
      </c>
      <c r="Y19" s="354">
        <f>取引表!Y19/取引表!$Y$54</f>
        <v>1.0844474974660668E-2</v>
      </c>
      <c r="Z19" s="354">
        <f>取引表!Z19/取引表!$Z$54</f>
        <v>8.6616923286595804E-4</v>
      </c>
      <c r="AA19" s="354">
        <f>取引表!AA19/取引表!$AA$54</f>
        <v>1.8594128109647543E-4</v>
      </c>
      <c r="AB19" s="354">
        <f>取引表!AB19/取引表!$AB$54</f>
        <v>4.4432606143065039E-6</v>
      </c>
      <c r="AC19" s="354">
        <f>取引表!AC19/取引表!$AC$54</f>
        <v>1.1690503829985123E-5</v>
      </c>
      <c r="AD19" s="354">
        <f>取引表!AD19/取引表!$AD$54</f>
        <v>0</v>
      </c>
      <c r="AE19" s="354">
        <f>取引表!AE19/取引表!$AE$54</f>
        <v>0</v>
      </c>
      <c r="AF19" s="354">
        <f>取引表!AF19/取引表!$AF$54</f>
        <v>1.7934554249464525E-5</v>
      </c>
      <c r="AG19" s="354">
        <f>取引表!AG19/取引表!$AG$54</f>
        <v>9.7520448849162565E-5</v>
      </c>
      <c r="AH19" s="354">
        <f>取引表!AH19/取引表!$AH$54</f>
        <v>1.6351041207971766E-4</v>
      </c>
      <c r="AI19" s="354">
        <f>取引表!AI19/取引表!$AI$54</f>
        <v>6.2595075249336706E-6</v>
      </c>
      <c r="AJ19" s="354">
        <f>取引表!AJ19/取引表!$AJ$54</f>
        <v>1.4042966041669638E-3</v>
      </c>
      <c r="AK19" s="354">
        <f>取引表!AK19/取引表!$AK$54</f>
        <v>2.5974175682482158E-4</v>
      </c>
      <c r="AL19" s="354">
        <f>取引表!AL19/取引表!$AL$54</f>
        <v>3.6160685345308679E-4</v>
      </c>
      <c r="AM19" s="354">
        <f>取引表!AM19/取引表!$AM$54</f>
        <v>3.5054851091051984E-4</v>
      </c>
      <c r="AN19" s="354">
        <f>取引表!AN19/取引表!$AN$54</f>
        <v>9.4221229343933771E-4</v>
      </c>
      <c r="AO19" s="545">
        <f>取引表!AO19/取引表!$AO$54</f>
        <v>3.5824596198035488E-3</v>
      </c>
    </row>
    <row r="20" spans="1:41">
      <c r="A20" s="252" t="s">
        <v>210</v>
      </c>
      <c r="B20" s="251" t="s">
        <v>22</v>
      </c>
      <c r="C20" s="353">
        <f>取引表!C20/取引表!$C$54</f>
        <v>1.16484312854166E-3</v>
      </c>
      <c r="D20" s="354">
        <f>取引表!D20/取引表!$D$54</f>
        <v>1.9333729922665079E-3</v>
      </c>
      <c r="E20" s="354">
        <f>取引表!E20/取引表!$E$54</f>
        <v>1.3446702199726331E-3</v>
      </c>
      <c r="F20" s="354">
        <f>取引表!F20/取引表!$F$54</f>
        <v>6.746624530319649E-3</v>
      </c>
      <c r="G20" s="354">
        <f>取引表!G20/取引表!$G$54</f>
        <v>6.5032111188562912E-3</v>
      </c>
      <c r="H20" s="354">
        <f>取引表!H20/取引表!$H$54</f>
        <v>4.0925978337533753E-3</v>
      </c>
      <c r="I20" s="354">
        <f>取引表!I20/取引表!$I$54</f>
        <v>6.8451258737874734E-3</v>
      </c>
      <c r="J20" s="354">
        <f>取引表!J20/取引表!$J$54</f>
        <v>1.1040583944578203E-2</v>
      </c>
      <c r="K20" s="354">
        <f>取引表!K20/取引表!$K$54</f>
        <v>7.5702050493267676E-5</v>
      </c>
      <c r="L20" s="354">
        <f>取引表!L20/取引表!$L$54</f>
        <v>2.5737496256364183E-3</v>
      </c>
      <c r="M20" s="354">
        <f>取引表!M20/取引表!$M$54</f>
        <v>1.5680978779824196E-2</v>
      </c>
      <c r="N20" s="354">
        <f>取引表!N20/取引表!$N$54</f>
        <v>9.0638092168868832E-5</v>
      </c>
      <c r="O20" s="354">
        <f>取引表!O20/取引表!$O$54</f>
        <v>1.3395616749544293E-4</v>
      </c>
      <c r="P20" s="354">
        <f>取引表!P20/取引表!$P$54</f>
        <v>5.8670157133697963E-2</v>
      </c>
      <c r="Q20" s="354">
        <f>取引表!Q20/取引表!$Q$54</f>
        <v>2.7382797320011424E-2</v>
      </c>
      <c r="R20" s="354">
        <f>取引表!R20/取引表!$R$54</f>
        <v>4.4818702294132325E-2</v>
      </c>
      <c r="S20" s="354">
        <f>取引表!S20/取引表!$S$54</f>
        <v>3.294287544700536E-2</v>
      </c>
      <c r="T20" s="354">
        <f>取引表!T20/取引表!$T$54</f>
        <v>2.3838057394656512E-2</v>
      </c>
      <c r="U20" s="354">
        <f>取引表!U20/取引表!$U$54</f>
        <v>3.2595847357515716E-2</v>
      </c>
      <c r="V20" s="354">
        <f>取引表!V20/取引表!$V$54</f>
        <v>3.7028664629043716E-2</v>
      </c>
      <c r="W20" s="354">
        <f>取引表!W20/取引表!$W$54</f>
        <v>1.699778559152039E-2</v>
      </c>
      <c r="X20" s="354">
        <f>取引表!X20/取引表!$X$54</f>
        <v>1.0081997823258096E-2</v>
      </c>
      <c r="Y20" s="354">
        <f>取引表!Y20/取引表!$Y$54</f>
        <v>7.9547679511100339E-2</v>
      </c>
      <c r="Z20" s="354">
        <f>取引表!Z20/取引表!$Z$54</f>
        <v>6.9443230091358738E-4</v>
      </c>
      <c r="AA20" s="354">
        <f>取引表!AA20/取引表!$AA$54</f>
        <v>7.1137403021474062E-4</v>
      </c>
      <c r="AB20" s="354">
        <f>取引表!AB20/取引表!$AB$54</f>
        <v>1.4686145609392023E-4</v>
      </c>
      <c r="AC20" s="354">
        <f>取引表!AC20/取引表!$AC$54</f>
        <v>2.5238911959012504E-3</v>
      </c>
      <c r="AD20" s="354">
        <f>取引表!AD20/取引表!$AD$54</f>
        <v>1.0836153347988288E-4</v>
      </c>
      <c r="AE20" s="354">
        <f>取引表!AE20/取引表!$AE$54</f>
        <v>4.5398155579309878E-4</v>
      </c>
      <c r="AF20" s="354">
        <f>取引表!AF20/取引表!$AF$54</f>
        <v>9.9783575237032845E-4</v>
      </c>
      <c r="AG20" s="354">
        <f>取引表!AG20/取引表!$AG$54</f>
        <v>5.2214941606947278E-4</v>
      </c>
      <c r="AH20" s="354">
        <f>取引表!AH20/取引表!$AH$54</f>
        <v>3.6112452351745833E-3</v>
      </c>
      <c r="AI20" s="354">
        <f>取引表!AI20/取引表!$AI$54</f>
        <v>1.315727958765566E-4</v>
      </c>
      <c r="AJ20" s="354">
        <f>取引表!AJ20/取引表!$AJ$54</f>
        <v>3.6322676277760488E-4</v>
      </c>
      <c r="AK20" s="354">
        <f>取引表!AK20/取引表!$AK$54</f>
        <v>2.9629524958914508E-3</v>
      </c>
      <c r="AL20" s="354">
        <f>取引表!AL20/取引表!$AL$54</f>
        <v>9.5914890756986025E-4</v>
      </c>
      <c r="AM20" s="354">
        <f>取引表!AM20/取引表!$AM$54</f>
        <v>2.064062688502379E-3</v>
      </c>
      <c r="AN20" s="354">
        <f>取引表!AN20/取引表!$AN$54</f>
        <v>3.7057722001379811E-4</v>
      </c>
      <c r="AO20" s="545">
        <f>取引表!AO20/取引表!$AO$54</f>
        <v>5.4728880963655939E-3</v>
      </c>
    </row>
    <row r="21" spans="1:41">
      <c r="A21" s="252" t="s">
        <v>211</v>
      </c>
      <c r="B21" s="251" t="s">
        <v>247</v>
      </c>
      <c r="C21" s="353">
        <f>取引表!C21/取引表!$C$54</f>
        <v>0</v>
      </c>
      <c r="D21" s="354">
        <f>取引表!D21/取引表!$D$54</f>
        <v>3.8033567060980488E-5</v>
      </c>
      <c r="E21" s="354">
        <f>取引表!E21/取引表!$E$54</f>
        <v>0</v>
      </c>
      <c r="F21" s="354">
        <f>取引表!F21/取引表!$F$54</f>
        <v>9.6873473905344123E-4</v>
      </c>
      <c r="G21" s="354">
        <f>取引表!G21/取引表!$G$54</f>
        <v>0</v>
      </c>
      <c r="H21" s="354">
        <f>取引表!H21/取引表!$H$54</f>
        <v>0</v>
      </c>
      <c r="I21" s="354">
        <f>取引表!I21/取引表!$I$54</f>
        <v>6.1550343390275389E-4</v>
      </c>
      <c r="J21" s="354">
        <f>取引表!J21/取引表!$J$54</f>
        <v>2.2905775818626977E-5</v>
      </c>
      <c r="K21" s="354">
        <f>取引表!K21/取引表!$K$54</f>
        <v>0</v>
      </c>
      <c r="L21" s="354">
        <f>取引表!L21/取引表!$L$54</f>
        <v>4.9027230631004215E-4</v>
      </c>
      <c r="M21" s="354">
        <f>取引表!M21/取引表!$M$54</f>
        <v>3.6473514875925983E-3</v>
      </c>
      <c r="N21" s="354">
        <f>取引表!N21/取引表!$N$54</f>
        <v>0</v>
      </c>
      <c r="O21" s="354">
        <f>取引表!O21/取引表!$O$54</f>
        <v>0</v>
      </c>
      <c r="P21" s="354">
        <f>取引表!P21/取引表!$P$54</f>
        <v>9.7827994655949905E-4</v>
      </c>
      <c r="Q21" s="354">
        <f>取引表!Q21/取引表!$Q$54</f>
        <v>0.1632620573734801</v>
      </c>
      <c r="R21" s="354">
        <f>取引表!R21/取引表!$R$54</f>
        <v>3.5811732460754572E-2</v>
      </c>
      <c r="S21" s="354">
        <f>取引表!S21/取引表!$S$54</f>
        <v>1.1932284446463274E-2</v>
      </c>
      <c r="T21" s="354">
        <f>取引表!T21/取引表!$T$54</f>
        <v>2.5467373690301219E-3</v>
      </c>
      <c r="U21" s="354">
        <f>取引表!U21/取引表!$U$54</f>
        <v>2.5712784562602613E-2</v>
      </c>
      <c r="V21" s="354">
        <f>取引表!V21/取引表!$V$54</f>
        <v>1.4275587508455736E-3</v>
      </c>
      <c r="W21" s="354">
        <f>取引表!W21/取引表!$W$54</f>
        <v>1.1383395333682326E-2</v>
      </c>
      <c r="X21" s="354">
        <f>取引表!X21/取引表!$X$54</f>
        <v>2.1197050704023826E-3</v>
      </c>
      <c r="Y21" s="354">
        <f>取引表!Y21/取引表!$Y$54</f>
        <v>5.2097371543753787E-3</v>
      </c>
      <c r="Z21" s="354">
        <f>取引表!Z21/取引表!$Z$54</f>
        <v>0</v>
      </c>
      <c r="AA21" s="354">
        <f>取引表!AA21/取引表!$AA$54</f>
        <v>1.23248113321268E-2</v>
      </c>
      <c r="AB21" s="354">
        <f>取引表!AB21/取引表!$AB$54</f>
        <v>0</v>
      </c>
      <c r="AC21" s="354">
        <f>取引表!AC21/取引表!$AC$54</f>
        <v>3.9041252266648169E-6</v>
      </c>
      <c r="AD21" s="354">
        <f>取引表!AD21/取引表!$AD$54</f>
        <v>3.3168513461855796E-8</v>
      </c>
      <c r="AE21" s="354">
        <f>取引表!AE21/取引表!$AE$54</f>
        <v>0</v>
      </c>
      <c r="AF21" s="354">
        <f>取引表!AF21/取引表!$AF$54</f>
        <v>5.636574192688851E-5</v>
      </c>
      <c r="AG21" s="354">
        <f>取引表!AG21/取引表!$AG$54</f>
        <v>1.089613953621928E-6</v>
      </c>
      <c r="AH21" s="354">
        <f>取引表!AH21/取引表!$AH$54</f>
        <v>2.6816332063869672E-4</v>
      </c>
      <c r="AI21" s="354">
        <f>取引表!AI21/取引表!$AI$54</f>
        <v>0</v>
      </c>
      <c r="AJ21" s="354">
        <f>取引表!AJ21/取引表!$AJ$54</f>
        <v>1.3094982821019411E-7</v>
      </c>
      <c r="AK21" s="354">
        <f>取引表!AK21/取引表!$AK$54</f>
        <v>0</v>
      </c>
      <c r="AL21" s="354">
        <f>取引表!AL21/取引表!$AL$54</f>
        <v>5.1978173485904017E-3</v>
      </c>
      <c r="AM21" s="354">
        <f>取引表!AM21/取引表!$AM$54</f>
        <v>2.1438161053908295E-6</v>
      </c>
      <c r="AN21" s="354">
        <f>取引表!AN21/取引表!$AN$54</f>
        <v>0</v>
      </c>
      <c r="AO21" s="545">
        <f>取引表!AO21/取引表!$AO$54</f>
        <v>0</v>
      </c>
    </row>
    <row r="22" spans="1:41">
      <c r="A22" s="252" t="s">
        <v>212</v>
      </c>
      <c r="B22" s="251" t="s">
        <v>248</v>
      </c>
      <c r="C22" s="353">
        <f>取引表!C22/取引表!$C$54</f>
        <v>0</v>
      </c>
      <c r="D22" s="354">
        <f>取引表!D22/取引表!$D$54</f>
        <v>2.545323334081002E-4</v>
      </c>
      <c r="E22" s="354">
        <f>取引表!E22/取引表!$E$54</f>
        <v>0</v>
      </c>
      <c r="F22" s="354">
        <f>取引表!F22/取引表!$F$54</f>
        <v>9.2226733494169552E-4</v>
      </c>
      <c r="G22" s="354">
        <f>取引表!G22/取引表!$G$54</f>
        <v>0</v>
      </c>
      <c r="H22" s="354">
        <f>取引表!H22/取引表!$H$54</f>
        <v>0</v>
      </c>
      <c r="I22" s="354">
        <f>取引表!I22/取引表!$I$54</f>
        <v>5.1665904008388798E-5</v>
      </c>
      <c r="J22" s="354">
        <f>取引表!J22/取引表!$J$54</f>
        <v>0</v>
      </c>
      <c r="K22" s="354">
        <f>取引表!K22/取引表!$K$54</f>
        <v>9.4627563116584599E-5</v>
      </c>
      <c r="L22" s="354">
        <f>取引表!L22/取引表!$L$54</f>
        <v>3.2641624622756697E-3</v>
      </c>
      <c r="M22" s="354">
        <f>取引表!M22/取引表!$M$54</f>
        <v>3.2979054929086291E-3</v>
      </c>
      <c r="N22" s="354">
        <f>取引表!N22/取引表!$N$54</f>
        <v>4.3976259533784511E-4</v>
      </c>
      <c r="O22" s="354">
        <f>取引表!O22/取引表!$O$54</f>
        <v>1.5814269773767569E-5</v>
      </c>
      <c r="P22" s="354">
        <f>取引表!P22/取引表!$P$54</f>
        <v>5.0816830175973984E-4</v>
      </c>
      <c r="Q22" s="354">
        <f>取引表!Q22/取引表!$Q$54</f>
        <v>7.8774996137333034E-3</v>
      </c>
      <c r="R22" s="354">
        <f>取引表!R22/取引表!$R$54</f>
        <v>6.8081057840223044E-2</v>
      </c>
      <c r="S22" s="354">
        <f>取引表!S22/取引表!$S$54</f>
        <v>1.3562822866962207E-3</v>
      </c>
      <c r="T22" s="354">
        <f>取引表!T22/取引表!$T$54</f>
        <v>2.9828363854289891E-3</v>
      </c>
      <c r="U22" s="354">
        <f>取引表!U22/取引表!$U$54</f>
        <v>2.1456919360143007E-3</v>
      </c>
      <c r="V22" s="354">
        <f>取引表!V22/取引表!$V$54</f>
        <v>1.0266309869391382E-3</v>
      </c>
      <c r="W22" s="354">
        <f>取引表!W22/取引表!$W$54</f>
        <v>1.9221652405814289E-3</v>
      </c>
      <c r="X22" s="354">
        <f>取引表!X22/取引表!$X$54</f>
        <v>3.5402172365801794E-4</v>
      </c>
      <c r="Y22" s="354">
        <f>取引表!Y22/取引表!$Y$54</f>
        <v>9.3533233464455952E-5</v>
      </c>
      <c r="Z22" s="354">
        <f>取引表!Z22/取引表!$Z$54</f>
        <v>4.0824944204208551E-6</v>
      </c>
      <c r="AA22" s="354">
        <f>取引表!AA22/取引表!$AA$54</f>
        <v>2.9705503451906605E-4</v>
      </c>
      <c r="AB22" s="354">
        <f>取引表!AB22/取引表!$AB$54</f>
        <v>0</v>
      </c>
      <c r="AC22" s="354">
        <f>取引表!AC22/取引表!$AC$54</f>
        <v>2.952699751259105E-6</v>
      </c>
      <c r="AD22" s="354">
        <f>取引表!AD22/取引表!$AD$54</f>
        <v>0</v>
      </c>
      <c r="AE22" s="354">
        <f>取引表!AE22/取引表!$AE$54</f>
        <v>0</v>
      </c>
      <c r="AF22" s="354">
        <f>取引表!AF22/取引表!$AF$54</f>
        <v>6.0867474268763786E-5</v>
      </c>
      <c r="AG22" s="354">
        <f>取引表!AG22/取引表!$AG$54</f>
        <v>3.1726994531932613E-6</v>
      </c>
      <c r="AH22" s="354">
        <f>取引表!AH22/取引表!$AH$54</f>
        <v>1.3235565925824801E-5</v>
      </c>
      <c r="AI22" s="354">
        <f>取引表!AI22/取引表!$AI$54</f>
        <v>0</v>
      </c>
      <c r="AJ22" s="354">
        <f>取引表!AJ22/取引表!$AJ$54</f>
        <v>0</v>
      </c>
      <c r="AK22" s="354">
        <f>取引表!AK22/取引表!$AK$54</f>
        <v>0</v>
      </c>
      <c r="AL22" s="354">
        <f>取引表!AL22/取引表!$AL$54</f>
        <v>7.527207901582113E-3</v>
      </c>
      <c r="AM22" s="354">
        <f>取引表!AM22/取引表!$AM$54</f>
        <v>3.6825228261955379E-6</v>
      </c>
      <c r="AN22" s="354">
        <f>取引表!AN22/取引表!$AN$54</f>
        <v>0</v>
      </c>
      <c r="AO22" s="545">
        <f>取引表!AO22/取引表!$AO$54</f>
        <v>0</v>
      </c>
    </row>
    <row r="23" spans="1:41">
      <c r="A23" s="252" t="s">
        <v>213</v>
      </c>
      <c r="B23" s="251" t="s">
        <v>249</v>
      </c>
      <c r="C23" s="353">
        <f>取引表!C23/取引表!$C$54</f>
        <v>1.777885855541295E-4</v>
      </c>
      <c r="D23" s="354">
        <f>取引表!D23/取引表!$D$54</f>
        <v>1.4238207156161927E-4</v>
      </c>
      <c r="E23" s="354">
        <f>取引表!E23/取引表!$E$54</f>
        <v>1.403852225559965E-5</v>
      </c>
      <c r="F23" s="354">
        <f>取引表!F23/取引表!$F$54</f>
        <v>0</v>
      </c>
      <c r="G23" s="354">
        <f>取引表!G23/取引表!$G$54</f>
        <v>0</v>
      </c>
      <c r="H23" s="354">
        <f>取引表!H23/取引表!$H$54</f>
        <v>0</v>
      </c>
      <c r="I23" s="354">
        <f>取引表!I23/取引表!$I$54</f>
        <v>0</v>
      </c>
      <c r="J23" s="354">
        <f>取引表!J23/取引表!$J$54</f>
        <v>3.6358374315280914E-7</v>
      </c>
      <c r="K23" s="354">
        <f>取引表!K23/取引表!$K$54</f>
        <v>0</v>
      </c>
      <c r="L23" s="354">
        <f>取引表!L23/取引表!$L$54</f>
        <v>0</v>
      </c>
      <c r="M23" s="354">
        <f>取引表!M23/取引表!$M$54</f>
        <v>0</v>
      </c>
      <c r="N23" s="354">
        <f>取引表!N23/取引表!$N$54</f>
        <v>0</v>
      </c>
      <c r="O23" s="354">
        <f>取引表!O23/取引表!$O$54</f>
        <v>0</v>
      </c>
      <c r="P23" s="354">
        <f>取引表!P23/取引表!$P$54</f>
        <v>1.6565838911991518E-5</v>
      </c>
      <c r="Q23" s="354">
        <f>取引表!Q23/取引表!$Q$54</f>
        <v>2.8771016419846147E-3</v>
      </c>
      <c r="R23" s="354">
        <f>取引表!R23/取引表!$R$54</f>
        <v>2.5933374054809065E-3</v>
      </c>
      <c r="S23" s="354">
        <f>取引表!S23/取引表!$S$54</f>
        <v>6.2063306029135429E-2</v>
      </c>
      <c r="T23" s="354">
        <f>取引表!T23/取引表!$T$54</f>
        <v>2.6012440012831578E-5</v>
      </c>
      <c r="U23" s="354">
        <f>取引表!U23/取引表!$U$54</f>
        <v>1.0446131793753833E-4</v>
      </c>
      <c r="V23" s="354">
        <f>取引表!V23/取引表!$V$54</f>
        <v>1.8289130336497819E-3</v>
      </c>
      <c r="W23" s="354">
        <f>取引表!W23/取引表!$W$54</f>
        <v>2.1194390782872154E-4</v>
      </c>
      <c r="X23" s="354">
        <f>取引表!X23/取引表!$X$54</f>
        <v>1.1899063489616715E-4</v>
      </c>
      <c r="Y23" s="354">
        <f>取引表!Y23/取引表!$Y$54</f>
        <v>1.4825184329146228E-4</v>
      </c>
      <c r="Z23" s="354">
        <f>取引表!Z23/取引表!$Z$54</f>
        <v>0</v>
      </c>
      <c r="AA23" s="354">
        <f>取引表!AA23/取引表!$AA$54</f>
        <v>1.1008871879692096E-4</v>
      </c>
      <c r="AB23" s="354">
        <f>取引表!AB23/取引表!$AB$54</f>
        <v>2.7127275329450234E-5</v>
      </c>
      <c r="AC23" s="354">
        <f>取引表!AC23/取引表!$AC$54</f>
        <v>9.1055792366328463E-4</v>
      </c>
      <c r="AD23" s="354">
        <f>取引表!AD23/取引表!$AD$54</f>
        <v>9.6852059308618926E-6</v>
      </c>
      <c r="AE23" s="354">
        <f>取引表!AE23/取引表!$AE$54</f>
        <v>0</v>
      </c>
      <c r="AF23" s="354">
        <f>取引表!AF23/取引表!$AF$54</f>
        <v>3.4262380878516977E-5</v>
      </c>
      <c r="AG23" s="354">
        <f>取引表!AG23/取引表!$AG$54</f>
        <v>3.1342424901242519E-5</v>
      </c>
      <c r="AH23" s="354">
        <f>取引表!AH23/取引表!$AH$54</f>
        <v>2.5714640331302003E-3</v>
      </c>
      <c r="AI23" s="354">
        <f>取引表!AI23/取引表!$AI$54</f>
        <v>0</v>
      </c>
      <c r="AJ23" s="354">
        <f>取引表!AJ23/取引表!$AJ$54</f>
        <v>1.1989990756345163E-2</v>
      </c>
      <c r="AK23" s="354">
        <f>取引表!AK23/取引表!$AK$54</f>
        <v>0</v>
      </c>
      <c r="AL23" s="354">
        <f>取引表!AL23/取引表!$AL$54</f>
        <v>2.7793072165130258E-3</v>
      </c>
      <c r="AM23" s="354">
        <f>取引表!AM23/取引表!$AM$54</f>
        <v>1.2011594172430104E-3</v>
      </c>
      <c r="AN23" s="354">
        <f>取引表!AN23/取引表!$AN$54</f>
        <v>2.4711061467196687E-2</v>
      </c>
      <c r="AO23" s="545">
        <f>取引表!AO23/取引表!$AO$54</f>
        <v>0</v>
      </c>
    </row>
    <row r="24" spans="1:41">
      <c r="A24" s="252" t="s">
        <v>214</v>
      </c>
      <c r="B24" s="251" t="s">
        <v>197</v>
      </c>
      <c r="C24" s="353">
        <f>取引表!C24/取引表!$C$54</f>
        <v>0</v>
      </c>
      <c r="D24" s="354">
        <f>取引表!D24/取引表!$D$54</f>
        <v>0</v>
      </c>
      <c r="E24" s="354">
        <f>取引表!E24/取引表!$E$54</f>
        <v>1.7433459010221788E-6</v>
      </c>
      <c r="F24" s="354">
        <f>取引表!F24/取引表!$F$54</f>
        <v>6.8152192697227025E-5</v>
      </c>
      <c r="G24" s="354">
        <f>取引表!G24/取引表!$G$54</f>
        <v>7.4575193638091924E-7</v>
      </c>
      <c r="H24" s="354">
        <f>取引表!H24/取引表!$H$54</f>
        <v>2.2462117638602498E-6</v>
      </c>
      <c r="I24" s="354">
        <f>取引表!I24/取引表!$I$54</f>
        <v>3.2745995498274588E-6</v>
      </c>
      <c r="J24" s="354">
        <f>取引表!J24/取引表!$J$54</f>
        <v>7.635258606208992E-5</v>
      </c>
      <c r="K24" s="354">
        <f>取引表!K24/取引表!$K$54</f>
        <v>2.7528018361188246E-5</v>
      </c>
      <c r="L24" s="354">
        <f>取引表!L24/取引表!$L$54</f>
        <v>8.6391595825558081E-6</v>
      </c>
      <c r="M24" s="354">
        <f>取引表!M24/取引表!$M$54</f>
        <v>2.140338881281966E-7</v>
      </c>
      <c r="N24" s="354">
        <f>取引表!N24/取引表!$N$54</f>
        <v>2.6855731012998174E-5</v>
      </c>
      <c r="O24" s="354">
        <f>取引表!O24/取引表!$O$54</f>
        <v>5.1163813973953899E-6</v>
      </c>
      <c r="P24" s="354">
        <f>取引表!P24/取引表!$P$54</f>
        <v>1.4595847257592527E-4</v>
      </c>
      <c r="Q24" s="354">
        <f>取引表!Q24/取引表!$Q$54</f>
        <v>1.0188076766409312E-2</v>
      </c>
      <c r="R24" s="354">
        <f>取引表!R24/取引表!$R$54</f>
        <v>5.6671074617641072E-3</v>
      </c>
      <c r="S24" s="354">
        <f>取引表!S24/取引表!$S$54</f>
        <v>0.1239509167225535</v>
      </c>
      <c r="T24" s="354">
        <f>取引表!T24/取引表!$T$54</f>
        <v>0.27420213963808698</v>
      </c>
      <c r="U24" s="354">
        <f>取引表!U24/取引表!$U$54</f>
        <v>7.6497378312355008E-2</v>
      </c>
      <c r="V24" s="354">
        <f>取引表!V24/取引表!$V$54</f>
        <v>0.32346212213624548</v>
      </c>
      <c r="W24" s="354">
        <f>取引表!W24/取引表!$W$54</f>
        <v>7.504512976835187E-3</v>
      </c>
      <c r="X24" s="354">
        <f>取引表!X24/取引表!$X$54</f>
        <v>1.3834382245613879E-2</v>
      </c>
      <c r="Y24" s="354">
        <f>取引表!Y24/取引表!$Y$54</f>
        <v>2.4298065613730099E-4</v>
      </c>
      <c r="Z24" s="354">
        <f>取引表!Z24/取引表!$Z$54</f>
        <v>1.0750568640441585E-5</v>
      </c>
      <c r="AA24" s="354">
        <f>取引表!AA24/取引表!$AA$54</f>
        <v>2.6240886417143171E-5</v>
      </c>
      <c r="AB24" s="354">
        <f>取引表!AB24/取引表!$AB$54</f>
        <v>0</v>
      </c>
      <c r="AC24" s="354">
        <f>取引表!AC24/取引表!$AC$54</f>
        <v>3.4426291914680232E-5</v>
      </c>
      <c r="AD24" s="354">
        <f>取引表!AD24/取引表!$AD$54</f>
        <v>7.061576516029099E-5</v>
      </c>
      <c r="AE24" s="354">
        <f>取引表!AE24/取引表!$AE$54</f>
        <v>0</v>
      </c>
      <c r="AF24" s="354">
        <f>取引表!AF24/取引表!$AF$54</f>
        <v>6.8322111426531526E-6</v>
      </c>
      <c r="AG24" s="354">
        <f>取引表!AG24/取引表!$AG$54</f>
        <v>2.9702876375733759E-3</v>
      </c>
      <c r="AH24" s="354">
        <f>取引表!AH24/取引表!$AH$54</f>
        <v>1.7845463232231014E-3</v>
      </c>
      <c r="AI24" s="354">
        <f>取引表!AI24/取引表!$AI$54</f>
        <v>1.7565819953003208E-3</v>
      </c>
      <c r="AJ24" s="354">
        <f>取引表!AJ24/取引表!$AJ$54</f>
        <v>3.563706039148854E-6</v>
      </c>
      <c r="AK24" s="354">
        <f>取引表!AK24/取引表!$AK$54</f>
        <v>0</v>
      </c>
      <c r="AL24" s="354">
        <f>取引表!AL24/取引表!$AL$54</f>
        <v>7.5859611425139039E-3</v>
      </c>
      <c r="AM24" s="354">
        <f>取引表!AM24/取引表!$AM$54</f>
        <v>9.5088617577819052E-6</v>
      </c>
      <c r="AN24" s="354">
        <f>取引表!AN24/取引表!$AN$54</f>
        <v>3.9858733861164952E-2</v>
      </c>
      <c r="AO24" s="545">
        <f>取引表!AO24/取引表!$AO$54</f>
        <v>0</v>
      </c>
    </row>
    <row r="25" spans="1:41">
      <c r="A25" s="252" t="s">
        <v>215</v>
      </c>
      <c r="B25" s="251" t="s">
        <v>23</v>
      </c>
      <c r="C25" s="353">
        <f>取引表!C25/取引表!$C$54</f>
        <v>6.7479771929051437E-5</v>
      </c>
      <c r="D25" s="354">
        <f>取引表!D25/取引表!$D$54</f>
        <v>0</v>
      </c>
      <c r="E25" s="354">
        <f>取引表!E25/取引表!$E$54</f>
        <v>3.7463585862492399E-4</v>
      </c>
      <c r="F25" s="354">
        <f>取引表!F25/取引表!$F$54</f>
        <v>9.7824949322870359E-4</v>
      </c>
      <c r="G25" s="354">
        <f>取引表!G25/取引表!$G$54</f>
        <v>0</v>
      </c>
      <c r="H25" s="354">
        <f>取引表!H25/取引表!$H$54</f>
        <v>0</v>
      </c>
      <c r="I25" s="354">
        <f>取引表!I25/取引表!$I$54</f>
        <v>7.616475989969052E-5</v>
      </c>
      <c r="J25" s="354">
        <f>取引表!J25/取引表!$J$54</f>
        <v>3.6358374315280914E-7</v>
      </c>
      <c r="K25" s="354">
        <f>取引表!K25/取引表!$K$54</f>
        <v>0</v>
      </c>
      <c r="L25" s="354">
        <f>取引表!L25/取引表!$L$54</f>
        <v>2.8077268643306381E-5</v>
      </c>
      <c r="M25" s="354">
        <f>取引表!M25/取引表!$M$54</f>
        <v>1.3912202728332778E-5</v>
      </c>
      <c r="N25" s="354">
        <f>取引表!N25/取引表!$N$54</f>
        <v>0</v>
      </c>
      <c r="O25" s="354">
        <f>取引表!O25/取引表!$O$54</f>
        <v>1.3953767447441972E-6</v>
      </c>
      <c r="P25" s="354">
        <f>取引表!P25/取引表!$P$54</f>
        <v>5.784611857917038E-4</v>
      </c>
      <c r="Q25" s="354">
        <f>取引表!Q25/取引表!$Q$54</f>
        <v>1.3322689539897839E-2</v>
      </c>
      <c r="R25" s="354">
        <f>取引表!R25/取引表!$R$54</f>
        <v>1.6950314273727379E-2</v>
      </c>
      <c r="S25" s="354">
        <f>取引表!S25/取引表!$S$54</f>
        <v>1.6907462123728085E-2</v>
      </c>
      <c r="T25" s="354">
        <f>取引表!T25/取引表!$T$54</f>
        <v>1.7075374491815273E-2</v>
      </c>
      <c r="U25" s="354">
        <f>取引表!U25/取引表!$U$54</f>
        <v>0.17160107506816169</v>
      </c>
      <c r="V25" s="354">
        <f>取引表!V25/取引表!$V$54</f>
        <v>1.5631064565577706E-2</v>
      </c>
      <c r="W25" s="354">
        <f>取引表!W25/取引表!$W$54</f>
        <v>6.1371273223107058E-2</v>
      </c>
      <c r="X25" s="354">
        <f>取引表!X25/取引表!$X$54</f>
        <v>3.3715652210042071E-3</v>
      </c>
      <c r="Y25" s="354">
        <f>取引表!Y25/取引表!$Y$54</f>
        <v>6.5874755663890491E-3</v>
      </c>
      <c r="Z25" s="354">
        <f>取引表!Z25/取引表!$Z$54</f>
        <v>5.8515753359365584E-6</v>
      </c>
      <c r="AA25" s="354">
        <f>取引表!AA25/取引表!$AA$54</f>
        <v>2.2325254147085089E-4</v>
      </c>
      <c r="AB25" s="354">
        <f>取引表!AB25/取引表!$AB$54</f>
        <v>0</v>
      </c>
      <c r="AC25" s="354">
        <f>取引表!AC25/取引表!$AC$54</f>
        <v>1.927347422821869E-4</v>
      </c>
      <c r="AD25" s="354">
        <f>取引表!AD25/取引表!$AD$54</f>
        <v>2.0896163480969153E-6</v>
      </c>
      <c r="AE25" s="354">
        <f>取引表!AE25/取引表!$AE$54</f>
        <v>8.8313379094617734E-6</v>
      </c>
      <c r="AF25" s="354">
        <f>取引表!AF25/取引表!$AF$54</f>
        <v>1.9272046430780524E-4</v>
      </c>
      <c r="AG25" s="354">
        <f>取引表!AG25/取引表!$AG$54</f>
        <v>8.7329353635875117E-5</v>
      </c>
      <c r="AH25" s="354">
        <f>取引表!AH25/取引表!$AH$54</f>
        <v>1.5050555785351733E-3</v>
      </c>
      <c r="AI25" s="354">
        <f>取引表!AI25/取引表!$AI$54</f>
        <v>3.977557880024245E-4</v>
      </c>
      <c r="AJ25" s="354">
        <f>取引表!AJ25/取引表!$AJ$54</f>
        <v>8.1366611114319908E-5</v>
      </c>
      <c r="AK25" s="354">
        <f>取引表!AK25/取引表!$AK$54</f>
        <v>0</v>
      </c>
      <c r="AL25" s="354">
        <f>取引表!AL25/取引表!$AL$54</f>
        <v>5.7463458835684414E-3</v>
      </c>
      <c r="AM25" s="354">
        <f>取引表!AM25/取引表!$AM$54</f>
        <v>1.7449625767507776E-4</v>
      </c>
      <c r="AN25" s="354">
        <f>取引表!AN25/取引表!$AN$54</f>
        <v>0</v>
      </c>
      <c r="AO25" s="545">
        <f>取引表!AO25/取引表!$AO$54</f>
        <v>1.0896433850765457E-3</v>
      </c>
    </row>
    <row r="26" spans="1:41">
      <c r="A26" s="252" t="s">
        <v>216</v>
      </c>
      <c r="B26" s="251" t="s">
        <v>419</v>
      </c>
      <c r="C26" s="353">
        <f>取引表!C26/取引表!$C$54</f>
        <v>2.2001951594467549E-6</v>
      </c>
      <c r="D26" s="354">
        <f>取引表!D26/取引表!$D$54</f>
        <v>1.175139700217474E-4</v>
      </c>
      <c r="E26" s="354">
        <f>取引表!E26/取引表!$E$54</f>
        <v>3.8353609822487934E-5</v>
      </c>
      <c r="F26" s="354">
        <f>取引表!F26/取引表!$F$54</f>
        <v>7.7445673519576158E-6</v>
      </c>
      <c r="G26" s="354">
        <f>取引表!G26/取引表!$G$54</f>
        <v>8.2625924769476856E-6</v>
      </c>
      <c r="H26" s="354">
        <f>取引表!H26/取引表!$H$54</f>
        <v>5.8401505860366491E-6</v>
      </c>
      <c r="I26" s="354">
        <f>取引表!I26/取引表!$I$54</f>
        <v>7.3981693533138891E-6</v>
      </c>
      <c r="J26" s="354">
        <f>取引表!J26/取引表!$J$54</f>
        <v>1.9633522130251693E-5</v>
      </c>
      <c r="K26" s="354">
        <f>取引表!K26/取引表!$K$54</f>
        <v>1.2043508033019858E-5</v>
      </c>
      <c r="L26" s="354">
        <f>取引表!L26/取引表!$L$54</f>
        <v>2.8797198608519362E-6</v>
      </c>
      <c r="M26" s="354">
        <f>取引表!M26/取引表!$M$54</f>
        <v>8.2046323782475366E-6</v>
      </c>
      <c r="N26" s="354">
        <f>取引表!N26/取引表!$N$54</f>
        <v>0</v>
      </c>
      <c r="O26" s="354">
        <f>取引表!O26/取引表!$O$54</f>
        <v>4.6512558158139907E-7</v>
      </c>
      <c r="P26" s="354">
        <f>取引表!P26/取引表!$P$54</f>
        <v>5.5965671999971345E-5</v>
      </c>
      <c r="Q26" s="354">
        <f>取引表!Q26/取引表!$Q$54</f>
        <v>1.4186522335579142E-3</v>
      </c>
      <c r="R26" s="354">
        <f>取引表!R26/取引表!$R$54</f>
        <v>1.045666287081303E-4</v>
      </c>
      <c r="S26" s="354">
        <f>取引表!S26/取引表!$S$54</f>
        <v>2.7854138589337863E-5</v>
      </c>
      <c r="T26" s="354">
        <f>取引表!T26/取引表!$T$54</f>
        <v>6.5031100032078942E-5</v>
      </c>
      <c r="U26" s="354">
        <f>取引表!U26/取引表!$U$54</f>
        <v>3.4790081475274319E-5</v>
      </c>
      <c r="V26" s="354">
        <f>取引表!V26/取引表!$V$54</f>
        <v>4.3783444413071609E-2</v>
      </c>
      <c r="W26" s="354">
        <f>取引表!W26/取引表!$W$54</f>
        <v>5.335272871025376E-4</v>
      </c>
      <c r="X26" s="354">
        <f>取引表!X26/取引表!$X$54</f>
        <v>3.2206142916111355E-5</v>
      </c>
      <c r="Y26" s="354">
        <f>取引表!Y26/取引表!$Y$54</f>
        <v>2.2711281537090237E-3</v>
      </c>
      <c r="Z26" s="354">
        <f>取引表!Z26/取引表!$Z$54</f>
        <v>1.6874310271072867E-5</v>
      </c>
      <c r="AA26" s="354">
        <f>取引表!AA26/取引表!$AA$54</f>
        <v>7.790263155089379E-6</v>
      </c>
      <c r="AB26" s="354">
        <f>取引表!AB26/取引表!$AB$54</f>
        <v>1.8474609922642834E-5</v>
      </c>
      <c r="AC26" s="354">
        <f>取引表!AC26/取引表!$AC$54</f>
        <v>2.7597900341768436E-4</v>
      </c>
      <c r="AD26" s="354">
        <f>取引表!AD26/取引表!$AD$54</f>
        <v>1.2856115817815305E-4</v>
      </c>
      <c r="AE26" s="354">
        <f>取引表!AE26/取引表!$AE$54</f>
        <v>4.6216394554946914E-5</v>
      </c>
      <c r="AF26" s="354">
        <f>取引表!AF26/取引表!$AF$54</f>
        <v>6.27781773849295E-5</v>
      </c>
      <c r="AG26" s="354">
        <f>取引表!AG26/取引表!$AG$54</f>
        <v>1.2921539591187101E-4</v>
      </c>
      <c r="AH26" s="354">
        <f>取引表!AH26/取引表!$AH$54</f>
        <v>1.3405043617954956E-3</v>
      </c>
      <c r="AI26" s="354">
        <f>取引表!AI26/取引表!$AI$54</f>
        <v>4.4842701449114988E-5</v>
      </c>
      <c r="AJ26" s="354">
        <f>取引表!AJ26/取引表!$AJ$54</f>
        <v>2.6405097502669857E-5</v>
      </c>
      <c r="AK26" s="354">
        <f>取引表!AK26/取引表!$AK$54</f>
        <v>9.3150050228515114E-5</v>
      </c>
      <c r="AL26" s="354">
        <f>取引表!AL26/取引表!$AL$54</f>
        <v>1.1698463071901056E-3</v>
      </c>
      <c r="AM26" s="354">
        <f>取引表!AM26/取引表!$AM$54</f>
        <v>1.6853160802701456E-4</v>
      </c>
      <c r="AN26" s="354">
        <f>取引表!AN26/取引表!$AN$54</f>
        <v>0</v>
      </c>
      <c r="AO26" s="545">
        <f>取引表!AO26/取引表!$AO$54</f>
        <v>0</v>
      </c>
    </row>
    <row r="27" spans="1:41">
      <c r="A27" s="252" t="s">
        <v>217</v>
      </c>
      <c r="B27" s="251" t="s">
        <v>24</v>
      </c>
      <c r="C27" s="353">
        <f>取引表!C27/取引表!$C$54</f>
        <v>0</v>
      </c>
      <c r="D27" s="354">
        <f>取引表!D27/取引表!$D$54</f>
        <v>0</v>
      </c>
      <c r="E27" s="354">
        <f>取引表!E27/取引表!$E$54</f>
        <v>2.0280801641828116E-2</v>
      </c>
      <c r="F27" s="354">
        <f>取引表!F27/取引表!$F$54</f>
        <v>1.4604041292262933E-5</v>
      </c>
      <c r="G27" s="354">
        <f>取引表!G27/取引表!$G$54</f>
        <v>0</v>
      </c>
      <c r="H27" s="354">
        <f>取引表!H27/取引表!$H$54</f>
        <v>0</v>
      </c>
      <c r="I27" s="354">
        <f>取引表!I27/取引表!$I$54</f>
        <v>0</v>
      </c>
      <c r="J27" s="354">
        <f>取引表!J27/取引表!$J$54</f>
        <v>0</v>
      </c>
      <c r="K27" s="354">
        <f>取引表!K27/取引表!$K$54</f>
        <v>0</v>
      </c>
      <c r="L27" s="354">
        <f>取引表!L27/取引表!$L$54</f>
        <v>0</v>
      </c>
      <c r="M27" s="354">
        <f>取引表!M27/取引表!$M$54</f>
        <v>0</v>
      </c>
      <c r="N27" s="354">
        <f>取引表!N27/取引表!$N$54</f>
        <v>0</v>
      </c>
      <c r="O27" s="354">
        <f>取引表!O27/取引表!$O$54</f>
        <v>0</v>
      </c>
      <c r="P27" s="354">
        <f>取引表!P27/取引表!$P$54</f>
        <v>0</v>
      </c>
      <c r="Q27" s="354">
        <f>取引表!Q27/取引表!$Q$54</f>
        <v>0</v>
      </c>
      <c r="R27" s="354">
        <f>取引表!R27/取引表!$R$54</f>
        <v>1.5940034864044255E-5</v>
      </c>
      <c r="S27" s="354">
        <f>取引表!S27/取引表!$S$54</f>
        <v>0</v>
      </c>
      <c r="T27" s="354">
        <f>取引表!T27/取引表!$T$54</f>
        <v>0</v>
      </c>
      <c r="U27" s="354">
        <f>取引表!U27/取引表!$U$54</f>
        <v>0</v>
      </c>
      <c r="V27" s="354">
        <f>取引表!V27/取引表!$V$54</f>
        <v>0</v>
      </c>
      <c r="W27" s="354">
        <f>取引表!W27/取引表!$W$54</f>
        <v>0.30728353539424658</v>
      </c>
      <c r="X27" s="354">
        <f>取引表!X27/取引表!$X$54</f>
        <v>0</v>
      </c>
      <c r="Y27" s="354">
        <f>取引表!Y27/取引表!$Y$54</f>
        <v>0</v>
      </c>
      <c r="Z27" s="354">
        <f>取引表!Z27/取引表!$Z$54</f>
        <v>0</v>
      </c>
      <c r="AA27" s="354">
        <f>取引表!AA27/取引表!$AA$54</f>
        <v>0</v>
      </c>
      <c r="AB27" s="354">
        <f>取引表!AB27/取引表!$AB$54</f>
        <v>0</v>
      </c>
      <c r="AC27" s="354">
        <f>取引表!AC27/取引表!$AC$54</f>
        <v>0</v>
      </c>
      <c r="AD27" s="354">
        <f>取引表!AD27/取引表!$AD$54</f>
        <v>0</v>
      </c>
      <c r="AE27" s="354">
        <f>取引表!AE27/取引表!$AE$54</f>
        <v>0</v>
      </c>
      <c r="AF27" s="354">
        <f>取引表!AF27/取引表!$AF$54</f>
        <v>1.4080781864347143E-2</v>
      </c>
      <c r="AG27" s="354">
        <f>取引表!AG27/取引表!$AG$54</f>
        <v>0</v>
      </c>
      <c r="AH27" s="354">
        <f>取引表!AH27/取引表!$AH$54</f>
        <v>4.3665398301632298E-3</v>
      </c>
      <c r="AI27" s="354">
        <f>取引表!AI27/取引表!$AI$54</f>
        <v>5.1471622532897203E-5</v>
      </c>
      <c r="AJ27" s="354">
        <f>取引表!AJ27/取引表!$AJ$54</f>
        <v>0</v>
      </c>
      <c r="AK27" s="354">
        <f>取引表!AK27/取引表!$AK$54</f>
        <v>0</v>
      </c>
      <c r="AL27" s="354">
        <f>取引表!AL27/取引表!$AL$54</f>
        <v>4.1535662160047157E-2</v>
      </c>
      <c r="AM27" s="354">
        <f>取引表!AM27/取引表!$AM$54</f>
        <v>9.5607282764607151E-6</v>
      </c>
      <c r="AN27" s="354">
        <f>取引表!AN27/取引表!$AN$54</f>
        <v>0</v>
      </c>
      <c r="AO27" s="545">
        <f>取引表!AO27/取引表!$AO$54</f>
        <v>0</v>
      </c>
    </row>
    <row r="28" spans="1:41">
      <c r="A28" s="252" t="s">
        <v>218</v>
      </c>
      <c r="B28" s="251" t="s">
        <v>9</v>
      </c>
      <c r="C28" s="353">
        <f>取引表!C28/取引表!$C$54</f>
        <v>1.6389745048434091E-3</v>
      </c>
      <c r="D28" s="354">
        <f>取引表!D28/取引表!$D$54</f>
        <v>6.5003266985888567E-3</v>
      </c>
      <c r="E28" s="354">
        <f>取引表!E28/取引表!$E$54</f>
        <v>2.5474871366305144E-3</v>
      </c>
      <c r="F28" s="354">
        <f>取引表!F28/取引表!$F$54</f>
        <v>2.8637197334010133E-3</v>
      </c>
      <c r="G28" s="354">
        <f>取引表!G28/取引表!$G$54</f>
        <v>4.0021116644034932E-3</v>
      </c>
      <c r="H28" s="354">
        <f>取引表!H28/取引表!$H$54</f>
        <v>2.5183627811695575E-2</v>
      </c>
      <c r="I28" s="354">
        <f>取引表!I28/取引表!$I$54</f>
        <v>1.169638446612445E-2</v>
      </c>
      <c r="J28" s="354">
        <f>取引表!J28/取引表!$J$54</f>
        <v>8.9288895643466881E-3</v>
      </c>
      <c r="K28" s="354">
        <f>取引表!K28/取引表!$K$54</f>
        <v>1.1974687987116887E-3</v>
      </c>
      <c r="L28" s="354">
        <f>取引表!L28/取引表!$L$54</f>
        <v>2.2836178496555854E-3</v>
      </c>
      <c r="M28" s="354">
        <f>取引表!M28/取引表!$M$54</f>
        <v>1.5733417082415605E-2</v>
      </c>
      <c r="N28" s="354">
        <f>取引表!N28/取引表!$N$54</f>
        <v>1.0070899129874315E-4</v>
      </c>
      <c r="O28" s="354">
        <f>取引表!O28/取引表!$O$54</f>
        <v>5.0252632959635939E-2</v>
      </c>
      <c r="P28" s="354">
        <f>取引表!P28/取引表!$P$54</f>
        <v>1.3854861760312907E-3</v>
      </c>
      <c r="Q28" s="354">
        <f>取引表!Q28/取引表!$Q$54</f>
        <v>1.156459081481204E-3</v>
      </c>
      <c r="R28" s="354">
        <f>取引表!R28/取引表!$R$54</f>
        <v>8.5042211337657964E-3</v>
      </c>
      <c r="S28" s="354">
        <f>取引表!S28/取引表!$S$54</f>
        <v>4.8680463749981254E-3</v>
      </c>
      <c r="T28" s="354">
        <f>取引表!T28/取引表!$T$54</f>
        <v>4.3925635673258013E-3</v>
      </c>
      <c r="U28" s="354">
        <f>取引表!U28/取引表!$U$54</f>
        <v>2.0691901861733834E-3</v>
      </c>
      <c r="V28" s="354">
        <f>取引表!V28/取引表!$V$54</f>
        <v>5.5089180836335313E-3</v>
      </c>
      <c r="W28" s="354">
        <f>取引表!W28/取引表!$W$54</f>
        <v>8.4005454177649912E-4</v>
      </c>
      <c r="X28" s="354">
        <f>取引表!X28/取引表!$X$54</f>
        <v>6.7966762277116899E-2</v>
      </c>
      <c r="Y28" s="354">
        <f>取引表!Y28/取引表!$Y$54</f>
        <v>3.4276426739093938E-3</v>
      </c>
      <c r="Z28" s="354">
        <f>取引表!Z28/取引表!$Z$54</f>
        <v>7.9545362534690148E-3</v>
      </c>
      <c r="AA28" s="354">
        <f>取引表!AA28/取引表!$AA$54</f>
        <v>3.741786397544509E-3</v>
      </c>
      <c r="AB28" s="354">
        <f>取引表!AB28/取引表!$AB$54</f>
        <v>3.8380417474735973E-3</v>
      </c>
      <c r="AC28" s="354">
        <f>取引表!AC28/取引表!$AC$54</f>
        <v>5.7514544862275639E-3</v>
      </c>
      <c r="AD28" s="354">
        <f>取引表!AD28/取引表!$AD$54</f>
        <v>1.5488302709121259E-2</v>
      </c>
      <c r="AE28" s="354">
        <f>取引表!AE28/取引表!$AE$54</f>
        <v>3.8471339423486027E-5</v>
      </c>
      <c r="AF28" s="354">
        <f>取引表!AF28/取引表!$AF$54</f>
        <v>1.7616682731047867E-3</v>
      </c>
      <c r="AG28" s="354">
        <f>取引表!AG28/取引表!$AG$54</f>
        <v>1.5488509828574241E-2</v>
      </c>
      <c r="AH28" s="354">
        <f>取引表!AH28/取引表!$AH$54</f>
        <v>7.5488347714796275E-3</v>
      </c>
      <c r="AI28" s="354">
        <f>取引表!AI28/取引表!$AI$54</f>
        <v>8.5688758650998547E-3</v>
      </c>
      <c r="AJ28" s="354">
        <f>取引表!AJ28/取引表!$AJ$54</f>
        <v>4.477099798033274E-3</v>
      </c>
      <c r="AK28" s="354">
        <f>取引表!AK28/取引表!$AK$54</f>
        <v>4.3128845112290433E-2</v>
      </c>
      <c r="AL28" s="354">
        <f>取引表!AL28/取引表!$AL$54</f>
        <v>8.872369201047248E-3</v>
      </c>
      <c r="AM28" s="354">
        <f>取引表!AM28/取引表!$AM$54</f>
        <v>6.4376204318952676E-3</v>
      </c>
      <c r="AN28" s="354">
        <f>取引表!AN28/取引表!$AN$54</f>
        <v>0.1468451657413187</v>
      </c>
      <c r="AO28" s="545">
        <f>取引表!AO28/取引表!$AO$54</f>
        <v>1.5649060816492403E-3</v>
      </c>
    </row>
    <row r="29" spans="1:41">
      <c r="A29" s="252" t="s">
        <v>219</v>
      </c>
      <c r="B29" s="251" t="s">
        <v>2</v>
      </c>
      <c r="C29" s="353">
        <f>取引表!C29/取引表!$C$54</f>
        <v>1.7621427115363218E-3</v>
      </c>
      <c r="D29" s="354">
        <f>取引表!D29/取引表!$D$54</f>
        <v>1.7505193044733327E-3</v>
      </c>
      <c r="E29" s="354">
        <f>取引表!E29/取引表!$E$54</f>
        <v>1.1326243053798829E-3</v>
      </c>
      <c r="F29" s="354">
        <f>取引表!F29/取引表!$F$54</f>
        <v>1.6728265480228451E-3</v>
      </c>
      <c r="G29" s="354">
        <f>取引表!G29/取引表!$G$54</f>
        <v>5.7395780849098753E-4</v>
      </c>
      <c r="H29" s="354">
        <f>取引表!H29/取引表!$H$54</f>
        <v>1.7906800181493911E-3</v>
      </c>
      <c r="I29" s="354">
        <f>取引表!I29/取引表!$I$54</f>
        <v>3.8276430293538743E-3</v>
      </c>
      <c r="J29" s="354">
        <f>取引表!J29/取引表!$J$54</f>
        <v>4.3942731197448518E-3</v>
      </c>
      <c r="K29" s="354">
        <f>取引表!K29/取引表!$K$54</f>
        <v>3.674990451218631E-3</v>
      </c>
      <c r="L29" s="354">
        <f>取引表!L29/取引表!$L$54</f>
        <v>3.4167876149008227E-3</v>
      </c>
      <c r="M29" s="354">
        <f>取引表!M29/取引表!$M$54</f>
        <v>4.2792508699764104E-3</v>
      </c>
      <c r="N29" s="354">
        <f>取引表!N29/取引表!$N$54</f>
        <v>1.8060479106241272E-3</v>
      </c>
      <c r="O29" s="354">
        <f>取引表!O29/取引表!$O$54</f>
        <v>3.2219249036143515E-3</v>
      </c>
      <c r="P29" s="354">
        <f>取引表!P29/取引表!$P$54</f>
        <v>3.7427602806700839E-3</v>
      </c>
      <c r="Q29" s="354">
        <f>取引表!Q29/取引表!$Q$54</f>
        <v>1.9383565171385362E-3</v>
      </c>
      <c r="R29" s="354">
        <f>取引表!R29/取引表!$R$54</f>
        <v>1.1865761952794542E-3</v>
      </c>
      <c r="S29" s="354">
        <f>取引表!S29/取引表!$S$54</f>
        <v>1.5448333786855846E-3</v>
      </c>
      <c r="T29" s="354">
        <f>取引表!T29/取引表!$T$54</f>
        <v>3.8901466164065882E-3</v>
      </c>
      <c r="U29" s="354">
        <f>取引表!U29/取引表!$U$54</f>
        <v>1.9589912369977762E-3</v>
      </c>
      <c r="V29" s="354">
        <f>取引表!V29/取引表!$V$54</f>
        <v>1.4313974209255289E-3</v>
      </c>
      <c r="W29" s="354">
        <f>取引表!W29/取引表!$W$54</f>
        <v>7.0184703903937288E-4</v>
      </c>
      <c r="X29" s="354">
        <f>取引表!X29/取引表!$X$54</f>
        <v>1.3627377876641621E-3</v>
      </c>
      <c r="Y29" s="354">
        <f>取引表!Y29/取引表!$Y$54</f>
        <v>5.5729291466849668E-4</v>
      </c>
      <c r="Z29" s="354">
        <f>取引表!Z29/取引表!$Z$54</f>
        <v>1.3970159823532818E-2</v>
      </c>
      <c r="AA29" s="354">
        <f>取引表!AA29/取引表!$AA$54</f>
        <v>2.650001517051246E-2</v>
      </c>
      <c r="AB29" s="354">
        <f>取引表!AB29/取引表!$AB$54</f>
        <v>2.6528604425627884E-3</v>
      </c>
      <c r="AC29" s="354">
        <f>取引表!AC29/取引表!$AC$54</f>
        <v>2.6781970977170504E-3</v>
      </c>
      <c r="AD29" s="354">
        <f>取引表!AD29/取引表!$AD$54</f>
        <v>2.5457165767108943E-3</v>
      </c>
      <c r="AE29" s="354">
        <f>取引表!AE29/取引表!$AE$54</f>
        <v>1.2401963508319241E-2</v>
      </c>
      <c r="AF29" s="354">
        <f>取引表!AF29/取引表!$AF$54</f>
        <v>5.5161419962759814E-3</v>
      </c>
      <c r="AG29" s="354">
        <f>取引表!AG29/取引表!$AG$54</f>
        <v>4.1695680308804287E-3</v>
      </c>
      <c r="AH29" s="354">
        <f>取引表!AH29/取引表!$AH$54</f>
        <v>7.2178935831010097E-3</v>
      </c>
      <c r="AI29" s="354">
        <f>取引表!AI29/取引表!$AI$54</f>
        <v>4.9207117417155626E-3</v>
      </c>
      <c r="AJ29" s="354">
        <f>取引表!AJ29/取引表!$AJ$54</f>
        <v>2.4904786613747349E-3</v>
      </c>
      <c r="AK29" s="354">
        <f>取引表!AK29/取引表!$AK$54</f>
        <v>2.3867608678312343E-3</v>
      </c>
      <c r="AL29" s="354">
        <f>取引表!AL29/取引表!$AL$54</f>
        <v>1.1192807307679521E-3</v>
      </c>
      <c r="AM29" s="354">
        <f>取引表!AM29/取引表!$AM$54</f>
        <v>2.0574064852719315E-3</v>
      </c>
      <c r="AN29" s="354">
        <f>取引表!AN29/取引表!$AN$54</f>
        <v>0</v>
      </c>
      <c r="AO29" s="545">
        <f>取引表!AO29/取引表!$AO$54</f>
        <v>0</v>
      </c>
    </row>
    <row r="30" spans="1:41">
      <c r="A30" s="252" t="s">
        <v>220</v>
      </c>
      <c r="B30" s="251" t="s">
        <v>25</v>
      </c>
      <c r="C30" s="353">
        <f>取引表!C30/取引表!$C$54</f>
        <v>4.7042735843137963E-3</v>
      </c>
      <c r="D30" s="354">
        <f>取引表!D30/取引表!$D$54</f>
        <v>3.6877931754127615E-3</v>
      </c>
      <c r="E30" s="354">
        <f>取引表!E30/取引表!$E$54</f>
        <v>8.9836449380621321E-3</v>
      </c>
      <c r="F30" s="354">
        <f>取引表!F30/取引表!$F$54</f>
        <v>1.8341348222964765E-2</v>
      </c>
      <c r="G30" s="354">
        <f>取引表!G30/取引表!$G$54</f>
        <v>5.0817825047527916E-3</v>
      </c>
      <c r="H30" s="354">
        <f>取引表!H30/取引表!$H$54</f>
        <v>1.3196943355031739E-2</v>
      </c>
      <c r="I30" s="354">
        <f>取引表!I30/取引表!$I$54</f>
        <v>5.6585080221018491E-2</v>
      </c>
      <c r="J30" s="354">
        <f>取引表!J30/取引表!$J$54</f>
        <v>4.1553258837448252E-2</v>
      </c>
      <c r="K30" s="354">
        <f>取引表!K30/取引表!$K$54</f>
        <v>1.0727324655125546E-2</v>
      </c>
      <c r="L30" s="354">
        <f>取引表!L30/取引表!$L$54</f>
        <v>1.7805307899647523E-2</v>
      </c>
      <c r="M30" s="354">
        <f>取引表!M30/取引表!$M$54</f>
        <v>2.7971732116327131E-2</v>
      </c>
      <c r="N30" s="354">
        <f>取引表!N30/取引表!$N$54</f>
        <v>8.8691051670426475E-3</v>
      </c>
      <c r="O30" s="354">
        <f>取引表!O30/取引表!$O$54</f>
        <v>2.640006288497863E-2</v>
      </c>
      <c r="P30" s="354">
        <f>取引表!P30/取引表!$P$54</f>
        <v>1.2654510027257522E-2</v>
      </c>
      <c r="Q30" s="354">
        <f>取引表!Q30/取引表!$Q$54</f>
        <v>6.5197136476217677E-3</v>
      </c>
      <c r="R30" s="354">
        <f>取引表!R30/取引表!$R$54</f>
        <v>6.37038179996574E-3</v>
      </c>
      <c r="S30" s="354">
        <f>取引表!S30/取引表!$S$54</f>
        <v>4.810195471774116E-3</v>
      </c>
      <c r="T30" s="354">
        <f>取引表!T30/取引表!$T$54</f>
        <v>1.3992716516796407E-2</v>
      </c>
      <c r="U30" s="354">
        <f>取引表!U30/取引表!$U$54</f>
        <v>6.3894443614157595E-3</v>
      </c>
      <c r="V30" s="354">
        <f>取引表!V30/取引表!$V$54</f>
        <v>3.4889245837815335E-3</v>
      </c>
      <c r="W30" s="354">
        <f>取引表!W30/取引表!$W$54</f>
        <v>9.4699163188315828E-3</v>
      </c>
      <c r="X30" s="354">
        <f>取引表!X30/取引表!$X$54</f>
        <v>9.7965678085588197E-3</v>
      </c>
      <c r="Y30" s="354">
        <f>取引表!Y30/取引表!$Y$54</f>
        <v>1.5663897167272065E-3</v>
      </c>
      <c r="Z30" s="354">
        <f>取引表!Z30/取引表!$Z$54</f>
        <v>0.1030940748921354</v>
      </c>
      <c r="AA30" s="354">
        <f>取引表!AA30/取引表!$AA$54</f>
        <v>2.1708593316282224E-2</v>
      </c>
      <c r="AB30" s="354">
        <f>取引表!AB30/取引表!$AB$54</f>
        <v>5.6757977231329478E-2</v>
      </c>
      <c r="AC30" s="354">
        <f>取引表!AC30/取引表!$AC$54</f>
        <v>1.1697065384987921E-2</v>
      </c>
      <c r="AD30" s="354">
        <f>取引表!AD30/取引表!$AD$54</f>
        <v>2.6855218609526162E-3</v>
      </c>
      <c r="AE30" s="354">
        <f>取引表!AE30/取引表!$AE$54</f>
        <v>1.4066515520998785E-3</v>
      </c>
      <c r="AF30" s="354">
        <f>取引表!AF30/取引表!$AF$54</f>
        <v>3.7187927899791614E-3</v>
      </c>
      <c r="AG30" s="354">
        <f>取引表!AG30/取引表!$AG$54</f>
        <v>4.6698290254697907E-3</v>
      </c>
      <c r="AH30" s="354">
        <f>取引表!AH30/取引表!$AH$54</f>
        <v>5.2697154205878617E-3</v>
      </c>
      <c r="AI30" s="354">
        <f>取引表!AI30/取引表!$AI$54</f>
        <v>1.0543227153341392E-2</v>
      </c>
      <c r="AJ30" s="354">
        <f>取引表!AJ30/取引表!$AJ$54</f>
        <v>7.1855725091413501E-3</v>
      </c>
      <c r="AK30" s="354">
        <f>取引表!AK30/取引表!$AK$54</f>
        <v>2.3720725365576761E-3</v>
      </c>
      <c r="AL30" s="354">
        <f>取引表!AL30/取引表!$AL$54</f>
        <v>2.7228258275468213E-3</v>
      </c>
      <c r="AM30" s="354">
        <f>取引表!AM30/取引表!$AM$54</f>
        <v>2.1085071083582513E-2</v>
      </c>
      <c r="AN30" s="354">
        <f>取引表!AN30/取引表!$AN$54</f>
        <v>0</v>
      </c>
      <c r="AO30" s="545">
        <f>取引表!AO30/取引表!$AO$54</f>
        <v>2.1117837051027521E-3</v>
      </c>
    </row>
    <row r="31" spans="1:41">
      <c r="A31" s="252" t="s">
        <v>221</v>
      </c>
      <c r="B31" s="251" t="s">
        <v>250</v>
      </c>
      <c r="C31" s="353">
        <f>取引表!C31/取引表!$C$54</f>
        <v>7.8326947676304469E-4</v>
      </c>
      <c r="D31" s="354">
        <f>取引表!D31/取引表!$D$54</f>
        <v>2.7452433660682071E-4</v>
      </c>
      <c r="E31" s="354">
        <f>取引表!E31/取引表!$E$54</f>
        <v>3.2444584768496966E-4</v>
      </c>
      <c r="F31" s="354">
        <f>取引表!F31/取引表!$F$54</f>
        <v>1.9615882735744077E-3</v>
      </c>
      <c r="G31" s="354">
        <f>取引表!G31/取引表!$G$54</f>
        <v>1.1497037267385246E-3</v>
      </c>
      <c r="H31" s="354">
        <f>取引表!H31/取引表!$H$54</f>
        <v>1.2848331289280629E-3</v>
      </c>
      <c r="I31" s="354">
        <f>取引表!I31/取引表!$I$54</f>
        <v>7.4600229003661848E-4</v>
      </c>
      <c r="J31" s="354">
        <f>取引表!J31/取引表!$J$54</f>
        <v>1.4128864258918163E-3</v>
      </c>
      <c r="K31" s="354">
        <f>取引表!K31/取引表!$K$54</f>
        <v>5.3163485460044804E-4</v>
      </c>
      <c r="L31" s="354">
        <f>取引表!L31/取引表!$L$54</f>
        <v>6.6665514778722326E-4</v>
      </c>
      <c r="M31" s="354">
        <f>取引表!M31/取引表!$M$54</f>
        <v>8.8574357370385355E-4</v>
      </c>
      <c r="N31" s="354">
        <f>取引表!N31/取引表!$N$54</f>
        <v>6.7139327532495438E-5</v>
      </c>
      <c r="O31" s="354">
        <f>取引表!O31/取引表!$O$54</f>
        <v>8.7815709802568139E-4</v>
      </c>
      <c r="P31" s="354">
        <f>取引表!P31/取引表!$P$54</f>
        <v>5.8831114406369879E-4</v>
      </c>
      <c r="Q31" s="354">
        <f>取引表!Q31/取引表!$Q$54</f>
        <v>7.514643019341427E-4</v>
      </c>
      <c r="R31" s="354">
        <f>取引表!R31/取引表!$R$54</f>
        <v>5.8861235407960751E-4</v>
      </c>
      <c r="S31" s="354">
        <f>取引表!S31/取引表!$S$54</f>
        <v>4.0495632256806589E-4</v>
      </c>
      <c r="T31" s="354">
        <f>取引表!T31/取引表!$T$54</f>
        <v>1.1607706667916735E-3</v>
      </c>
      <c r="U31" s="354">
        <f>取引表!U31/取引表!$U$54</f>
        <v>2.5537012684991934E-4</v>
      </c>
      <c r="V31" s="354">
        <f>取引表!V31/取引表!$V$54</f>
        <v>2.3202628038840518E-4</v>
      </c>
      <c r="W31" s="354">
        <f>取引表!W31/取引表!$W$54</f>
        <v>5.4954854789469052E-4</v>
      </c>
      <c r="X31" s="354">
        <f>取引表!X31/取引表!$X$54</f>
        <v>6.6329903502036975E-4</v>
      </c>
      <c r="Y31" s="354">
        <f>取引表!Y31/取引表!$Y$54</f>
        <v>6.6553455494112665E-4</v>
      </c>
      <c r="Z31" s="354">
        <f>取引表!Z31/取引表!$Z$54</f>
        <v>9.5646040113093263E-4</v>
      </c>
      <c r="AA31" s="354">
        <f>取引表!AA31/取引表!$AA$54</f>
        <v>6.6357871568901591E-2</v>
      </c>
      <c r="AB31" s="354">
        <f>取引表!AB31/取引表!$AB$54</f>
        <v>8.6903161941181053E-3</v>
      </c>
      <c r="AC31" s="354">
        <f>取引表!AC31/取引表!$AC$54</f>
        <v>2.2154434311447203E-3</v>
      </c>
      <c r="AD31" s="354">
        <f>取引表!AD31/取引表!$AD$54</f>
        <v>1.1855421766671116E-3</v>
      </c>
      <c r="AE31" s="354">
        <f>取引表!AE31/取引表!$AE$54</f>
        <v>2.517918833994788E-4</v>
      </c>
      <c r="AF31" s="354">
        <f>取引表!AF31/取引表!$AF$54</f>
        <v>3.2542748073967833E-3</v>
      </c>
      <c r="AG31" s="354">
        <f>取引表!AG31/取引表!$AG$54</f>
        <v>3.4077996874218044E-3</v>
      </c>
      <c r="AH31" s="354">
        <f>取引表!AH31/取引表!$AH$54</f>
        <v>3.4498858193921164E-3</v>
      </c>
      <c r="AI31" s="354">
        <f>取引表!AI31/取引表!$AI$54</f>
        <v>7.02162821981371E-3</v>
      </c>
      <c r="AJ31" s="354">
        <f>取引表!AJ31/取引表!$AJ$54</f>
        <v>5.5070108433472927E-3</v>
      </c>
      <c r="AK31" s="354">
        <f>取引表!AK31/取引表!$AK$54</f>
        <v>2.197671843714668E-3</v>
      </c>
      <c r="AL31" s="354">
        <f>取引表!AL31/取引表!$AL$54</f>
        <v>6.6787949071467107E-4</v>
      </c>
      <c r="AM31" s="354">
        <f>取引表!AM31/取引表!$AM$54</f>
        <v>9.6672275281478731E-3</v>
      </c>
      <c r="AN31" s="354">
        <f>取引表!AN31/取引表!$AN$54</f>
        <v>0</v>
      </c>
      <c r="AO31" s="545">
        <f>取引表!AO31/取引表!$AO$54</f>
        <v>1.3024322348037579E-3</v>
      </c>
    </row>
    <row r="32" spans="1:41">
      <c r="A32" s="252" t="s">
        <v>222</v>
      </c>
      <c r="B32" s="251" t="s">
        <v>251</v>
      </c>
      <c r="C32" s="353">
        <f>取引表!C32/取引表!$C$54</f>
        <v>2.8446600911021777E-4</v>
      </c>
      <c r="D32" s="354">
        <f>取引表!D32/取引表!$D$54</f>
        <v>1.3067943554285604E-4</v>
      </c>
      <c r="E32" s="354">
        <f>取引表!E32/取引表!$E$54</f>
        <v>1.0772042567368621E-4</v>
      </c>
      <c r="F32" s="354">
        <f>取引表!F32/取引表!$F$54</f>
        <v>1.0486144194550612E-3</v>
      </c>
      <c r="G32" s="354">
        <f>取引表!G32/取引表!$G$54</f>
        <v>7.4769258630627414E-4</v>
      </c>
      <c r="H32" s="354">
        <f>取引表!H32/取引表!$H$54</f>
        <v>2.0081133168910632E-4</v>
      </c>
      <c r="I32" s="354">
        <f>取引表!I32/取引表!$I$54</f>
        <v>2.0351029794853616E-4</v>
      </c>
      <c r="J32" s="354">
        <f>取引表!J32/取引表!$J$54</f>
        <v>1.5219615488376592E-3</v>
      </c>
      <c r="K32" s="354">
        <f>取引表!K32/取引表!$K$54</f>
        <v>8.6025057378713269E-6</v>
      </c>
      <c r="L32" s="354">
        <f>取引表!L32/取引表!$L$54</f>
        <v>3.7436358191075174E-5</v>
      </c>
      <c r="M32" s="354">
        <f>取引表!M32/取引表!$M$54</f>
        <v>9.4795609051978277E-4</v>
      </c>
      <c r="N32" s="354">
        <f>取引表!N32/取引表!$N$54</f>
        <v>0</v>
      </c>
      <c r="O32" s="354">
        <f>取引表!O32/取引表!$O$54</f>
        <v>2.7907534894883943E-6</v>
      </c>
      <c r="P32" s="354">
        <f>取引表!P32/取引表!$P$54</f>
        <v>6.2233827263968142E-5</v>
      </c>
      <c r="Q32" s="354">
        <f>取引表!Q32/取引表!$Q$54</f>
        <v>1.8259880233913747E-4</v>
      </c>
      <c r="R32" s="354">
        <f>取引表!R32/取引表!$R$54</f>
        <v>2.3591251598785498E-5</v>
      </c>
      <c r="S32" s="354">
        <f>取引表!S32/取引表!$S$54</f>
        <v>1.1141655435735145E-4</v>
      </c>
      <c r="T32" s="354">
        <f>取引表!T32/取引表!$T$54</f>
        <v>5.0604766251111045E-4</v>
      </c>
      <c r="U32" s="354">
        <f>取引表!U32/取引表!$U$54</f>
        <v>9.8996907234615651E-5</v>
      </c>
      <c r="V32" s="354">
        <f>取引表!V32/取引表!$V$54</f>
        <v>1.8425616383785116E-4</v>
      </c>
      <c r="W32" s="354">
        <f>取引表!W32/取引表!$W$54</f>
        <v>1.2797705909876355E-4</v>
      </c>
      <c r="X32" s="354">
        <f>取引表!X32/取引表!$X$54</f>
        <v>2.3183505931216039E-4</v>
      </c>
      <c r="Y32" s="354">
        <f>取引表!Y32/取引表!$Y$54</f>
        <v>1.8889459121556112E-3</v>
      </c>
      <c r="Z32" s="354">
        <f>取引表!Z32/取引表!$Z$54</f>
        <v>2.0931153018218743E-2</v>
      </c>
      <c r="AA32" s="354">
        <f>取引表!AA32/取引表!$AA$54</f>
        <v>9.3606162016152909E-4</v>
      </c>
      <c r="AB32" s="354">
        <f>取引表!AB32/取引表!$AB$54</f>
        <v>0</v>
      </c>
      <c r="AC32" s="354">
        <f>取引表!AC32/取引表!$AC$54</f>
        <v>8.906873479298114E-4</v>
      </c>
      <c r="AD32" s="354">
        <f>取引表!AD32/取引表!$AD$54</f>
        <v>1.9374723768473825E-3</v>
      </c>
      <c r="AE32" s="354">
        <f>取引表!AE32/取引表!$AE$54</f>
        <v>6.3766209825506732E-6</v>
      </c>
      <c r="AF32" s="354">
        <f>取引表!AF32/取引表!$AF$54</f>
        <v>1.5747088681926931E-3</v>
      </c>
      <c r="AG32" s="354">
        <f>取引表!AG32/取引表!$AG$54</f>
        <v>4.4728652796180149E-3</v>
      </c>
      <c r="AH32" s="354">
        <f>取引表!AH32/取引表!$AH$54</f>
        <v>1.5779361901744397E-2</v>
      </c>
      <c r="AI32" s="354">
        <f>取引表!AI32/取引表!$AI$54</f>
        <v>2.6556730286112031E-3</v>
      </c>
      <c r="AJ32" s="354">
        <f>取引表!AJ32/取引表!$AJ$54</f>
        <v>2.5425218645291291E-3</v>
      </c>
      <c r="AK32" s="354">
        <f>取引表!AK32/取引表!$AK$54</f>
        <v>2.56580976677347E-5</v>
      </c>
      <c r="AL32" s="354">
        <f>取引表!AL32/取引表!$AL$54</f>
        <v>2.3355088077901218E-4</v>
      </c>
      <c r="AM32" s="354">
        <f>取引表!AM32/取引表!$AM$54</f>
        <v>1.3442159201789492E-2</v>
      </c>
      <c r="AN32" s="354">
        <f>取引表!AN32/取引表!$AN$54</f>
        <v>0</v>
      </c>
      <c r="AO32" s="545">
        <f>取引表!AO32/取引表!$AO$54</f>
        <v>1.0021977901483903E-2</v>
      </c>
    </row>
    <row r="33" spans="1:41">
      <c r="A33" s="252" t="s">
        <v>223</v>
      </c>
      <c r="B33" s="251" t="s">
        <v>3</v>
      </c>
      <c r="C33" s="353">
        <f>取引表!C33/取引表!$C$54</f>
        <v>6.1531106412567052E-2</v>
      </c>
      <c r="D33" s="354">
        <f>取引表!D33/取引表!$D$54</f>
        <v>2.9481865790269259E-2</v>
      </c>
      <c r="E33" s="354">
        <f>取引表!E33/取引表!$E$54</f>
        <v>7.8767120459604698E-2</v>
      </c>
      <c r="F33" s="354">
        <f>取引表!F33/取引表!$F$54</f>
        <v>1.2781191410965023E-2</v>
      </c>
      <c r="G33" s="354">
        <f>取引表!G33/取引表!$G$54</f>
        <v>6.4434594398445344E-2</v>
      </c>
      <c r="H33" s="354">
        <f>取引表!H33/取引表!$H$54</f>
        <v>8.4227999478878865E-2</v>
      </c>
      <c r="I33" s="354">
        <f>取引表!I33/取引表!$I$54</f>
        <v>6.600246468192783E-2</v>
      </c>
      <c r="J33" s="354">
        <f>取引表!J33/取引表!$J$54</f>
        <v>4.879148399613438E-2</v>
      </c>
      <c r="K33" s="354">
        <f>取引表!K33/取引表!$K$54</f>
        <v>5.454676838269451E-2</v>
      </c>
      <c r="L33" s="354">
        <f>取引表!L33/取引表!$L$54</f>
        <v>5.9562685741931028E-2</v>
      </c>
      <c r="M33" s="354">
        <f>取引表!M33/取引表!$M$54</f>
        <v>4.3844342570655441E-2</v>
      </c>
      <c r="N33" s="354">
        <f>取引表!N33/取引表!$N$54</f>
        <v>7.5723090557524977E-2</v>
      </c>
      <c r="O33" s="354">
        <f>取引表!O33/取引表!$O$54</f>
        <v>9.7025196317879845E-3</v>
      </c>
      <c r="P33" s="354">
        <f>取引表!P33/取引表!$P$54</f>
        <v>4.5481734595560715E-2</v>
      </c>
      <c r="Q33" s="354">
        <f>取引表!Q33/取引表!$Q$54</f>
        <v>4.2587659130174219E-2</v>
      </c>
      <c r="R33" s="354">
        <f>取引表!R33/取引表!$R$54</f>
        <v>5.0004845770598667E-2</v>
      </c>
      <c r="S33" s="354">
        <f>取引表!S33/取引表!$S$54</f>
        <v>4.6681393649684925E-2</v>
      </c>
      <c r="T33" s="354">
        <f>取引表!T33/取引表!$T$54</f>
        <v>3.9602469251549484E-2</v>
      </c>
      <c r="U33" s="354">
        <f>取引表!U33/取引表!$U$54</f>
        <v>5.2433843973406169E-2</v>
      </c>
      <c r="V33" s="354">
        <f>取引表!V33/取引表!$V$54</f>
        <v>4.0392619175777821E-2</v>
      </c>
      <c r="W33" s="354">
        <f>取引表!W33/取引表!$W$54</f>
        <v>6.4597530486722038E-2</v>
      </c>
      <c r="X33" s="354">
        <f>取引表!X33/取引表!$X$54</f>
        <v>7.0991927075458497E-2</v>
      </c>
      <c r="Y33" s="354">
        <f>取引表!Y33/取引表!$Y$54</f>
        <v>5.0049969657307465E-2</v>
      </c>
      <c r="Z33" s="354">
        <f>取引表!Z33/取引表!$Z$54</f>
        <v>1.1103228116792272E-2</v>
      </c>
      <c r="AA33" s="354">
        <f>取引表!AA33/取引表!$AA$54</f>
        <v>1.9092909958498397E-2</v>
      </c>
      <c r="AB33" s="354">
        <f>取引表!AB33/取引表!$AB$54</f>
        <v>1.4240650268852345E-2</v>
      </c>
      <c r="AC33" s="354">
        <f>取引表!AC33/取引表!$AC$54</f>
        <v>9.7235136790213492E-3</v>
      </c>
      <c r="AD33" s="354">
        <f>取引表!AD33/取引表!$AD$54</f>
        <v>5.1159778533835616E-3</v>
      </c>
      <c r="AE33" s="354">
        <f>取引表!AE33/取引表!$AE$54</f>
        <v>1.4734085664570239E-3</v>
      </c>
      <c r="AF33" s="354">
        <f>取引表!AF33/取引表!$AF$54</f>
        <v>3.1069899946899824E-2</v>
      </c>
      <c r="AG33" s="354">
        <f>取引表!AG33/取引表!$AG$54</f>
        <v>9.582129203089684E-3</v>
      </c>
      <c r="AH33" s="354">
        <f>取引表!AH33/取引表!$AH$54</f>
        <v>8.3836815359778858E-3</v>
      </c>
      <c r="AI33" s="354">
        <f>取引表!AI33/取引表!$AI$54</f>
        <v>1.0208333239269696E-2</v>
      </c>
      <c r="AJ33" s="354">
        <f>取引表!AJ33/取引表!$AJ$54</f>
        <v>5.1363910274113064E-2</v>
      </c>
      <c r="AK33" s="354">
        <f>取引表!AK33/取引表!$AK$54</f>
        <v>4.2261861710662554E-2</v>
      </c>
      <c r="AL33" s="354">
        <f>取引表!AL33/取引表!$AL$54</f>
        <v>2.0514305896814463E-2</v>
      </c>
      <c r="AM33" s="354">
        <f>取引表!AM33/取引表!$AM$54</f>
        <v>7.6303342510134112E-2</v>
      </c>
      <c r="AN33" s="354">
        <f>取引表!AN33/取引表!$AN$54</f>
        <v>0.22230625184795821</v>
      </c>
      <c r="AO33" s="545">
        <f>取引表!AO33/取引表!$AO$54</f>
        <v>1.1815092314724645E-2</v>
      </c>
    </row>
    <row r="34" spans="1:41">
      <c r="A34" s="252" t="s">
        <v>224</v>
      </c>
      <c r="B34" s="251" t="s">
        <v>4</v>
      </c>
      <c r="C34" s="353">
        <f>取引表!C34/取引表!$C$54</f>
        <v>3.8670672844672268E-3</v>
      </c>
      <c r="D34" s="354">
        <f>取引表!D34/取引表!$D$54</f>
        <v>2.5671194936659484E-2</v>
      </c>
      <c r="E34" s="354">
        <f>取引表!E34/取引表!$E$54</f>
        <v>1.0999686840023148E-2</v>
      </c>
      <c r="F34" s="354">
        <f>取引表!F34/取引表!$F$54</f>
        <v>2.2796465910516612E-2</v>
      </c>
      <c r="G34" s="354">
        <f>取引表!G34/取引表!$G$54</f>
        <v>4.4017245344039734E-3</v>
      </c>
      <c r="H34" s="354">
        <f>取引表!H34/取引表!$H$54</f>
        <v>1.731694497230421E-2</v>
      </c>
      <c r="I34" s="354">
        <f>取引表!I34/取引表!$I$54</f>
        <v>8.4358535662147679E-3</v>
      </c>
      <c r="J34" s="354">
        <f>取引表!J34/取引表!$J$54</f>
        <v>1.1875735802600205E-2</v>
      </c>
      <c r="K34" s="354">
        <f>取引表!K34/取引表!$K$54</f>
        <v>2.0732038828269899E-3</v>
      </c>
      <c r="L34" s="354">
        <f>取引表!L34/取引表!$L$54</f>
        <v>3.5038991406915933E-3</v>
      </c>
      <c r="M34" s="354">
        <f>取引表!M34/取引表!$M$54</f>
        <v>1.4847887542599879E-2</v>
      </c>
      <c r="N34" s="354">
        <f>取引表!N34/取引表!$N$54</f>
        <v>6.2708131915350735E-3</v>
      </c>
      <c r="O34" s="354">
        <f>取引表!O34/取引表!$O$54</f>
        <v>7.5485230634845255E-3</v>
      </c>
      <c r="P34" s="354">
        <f>取引表!P34/取引表!$P$54</f>
        <v>1.0053001730010853E-2</v>
      </c>
      <c r="Q34" s="354">
        <f>取引表!Q34/取引表!$Q$54</f>
        <v>6.3464788864282268E-3</v>
      </c>
      <c r="R34" s="354">
        <f>取引表!R34/取引表!$R$54</f>
        <v>7.0428387374302202E-3</v>
      </c>
      <c r="S34" s="354">
        <f>取引表!S34/取引表!$S$54</f>
        <v>1.2204397954220653E-2</v>
      </c>
      <c r="T34" s="354">
        <f>取引表!T34/取引表!$T$54</f>
        <v>5.8133667174966293E-3</v>
      </c>
      <c r="U34" s="354">
        <f>取引表!U34/取引表!$U$54</f>
        <v>4.8564950122225205E-3</v>
      </c>
      <c r="V34" s="354">
        <f>取引表!V34/取引表!$V$54</f>
        <v>7.8445355678374035E-3</v>
      </c>
      <c r="W34" s="354">
        <f>取引表!W34/取引表!$W$54</f>
        <v>5.1208196090966789E-3</v>
      </c>
      <c r="X34" s="354">
        <f>取引表!X34/取引表!$X$54</f>
        <v>1.1794577911453758E-2</v>
      </c>
      <c r="Y34" s="354">
        <f>取引表!Y34/取引表!$Y$54</f>
        <v>1.3641741468693087E-2</v>
      </c>
      <c r="Z34" s="354">
        <f>取引表!Z34/取引表!$Z$54</f>
        <v>1.8139271167240269E-2</v>
      </c>
      <c r="AA34" s="354">
        <f>取引表!AA34/取引表!$AA$54</f>
        <v>2.5450174706901599E-2</v>
      </c>
      <c r="AB34" s="354">
        <f>取引表!AB34/取引表!$AB$54</f>
        <v>2.9999960244510293E-2</v>
      </c>
      <c r="AC34" s="354">
        <f>取引表!AC34/取引表!$AC$54</f>
        <v>1.3647607904744681E-2</v>
      </c>
      <c r="AD34" s="354">
        <f>取引表!AD34/取引表!$AD$54</f>
        <v>3.5050329073114186E-2</v>
      </c>
      <c r="AE34" s="354">
        <f>取引表!AE34/取引表!$AE$54</f>
        <v>9.1666310803250106E-2</v>
      </c>
      <c r="AF34" s="354">
        <f>取引表!AF34/取引表!$AF$54</f>
        <v>2.1854260367113233E-2</v>
      </c>
      <c r="AG34" s="354">
        <f>取引表!AG34/取引表!$AG$54</f>
        <v>6.8132599095902437E-3</v>
      </c>
      <c r="AH34" s="354">
        <f>取引表!AH34/取引表!$AH$54</f>
        <v>1.7676488595686508E-2</v>
      </c>
      <c r="AI34" s="354">
        <f>取引表!AI34/取引表!$AI$54</f>
        <v>7.6575941843469702E-3</v>
      </c>
      <c r="AJ34" s="354">
        <f>取引表!AJ34/取引表!$AJ$54</f>
        <v>8.6550353599612016E-3</v>
      </c>
      <c r="AK34" s="354">
        <f>取引表!AK34/取引表!$AK$54</f>
        <v>1.9882980481810732E-2</v>
      </c>
      <c r="AL34" s="354">
        <f>取引表!AL34/取引表!$AL$54</f>
        <v>8.3998914729567966E-3</v>
      </c>
      <c r="AM34" s="354">
        <f>取引表!AM34/取引表!$AM$54</f>
        <v>8.0098675014456059E-3</v>
      </c>
      <c r="AN34" s="354">
        <f>取引表!AN34/取引表!$AN$54</f>
        <v>0</v>
      </c>
      <c r="AO34" s="545">
        <f>取引表!AO34/取引表!$AO$54</f>
        <v>2.6864163959119869E-3</v>
      </c>
    </row>
    <row r="35" spans="1:41">
      <c r="A35" s="252" t="s">
        <v>225</v>
      </c>
      <c r="B35" s="251" t="s">
        <v>5</v>
      </c>
      <c r="C35" s="353">
        <f>取引表!C35/取引表!$C$54</f>
        <v>3.1746893650191909E-4</v>
      </c>
      <c r="D35" s="354">
        <f>取引表!D35/取引表!$D$54</f>
        <v>4.0325333281321618E-4</v>
      </c>
      <c r="E35" s="354">
        <f>取引表!E35/取引表!$E$54</f>
        <v>2.8067869006457078E-4</v>
      </c>
      <c r="F35" s="354">
        <f>取引表!F35/取引表!$F$54</f>
        <v>8.9084651882803895E-4</v>
      </c>
      <c r="G35" s="354">
        <f>取引表!G35/取引表!$G$54</f>
        <v>4.7814563357368437E-4</v>
      </c>
      <c r="H35" s="354">
        <f>取引表!H35/取引表!$H$54</f>
        <v>1.3652475100742597E-3</v>
      </c>
      <c r="I35" s="354">
        <f>取引表!I35/取引表!$I$54</f>
        <v>6.6025629441706247E-4</v>
      </c>
      <c r="J35" s="354">
        <f>取引表!J35/取引表!$J$54</f>
        <v>1.0911148132015803E-3</v>
      </c>
      <c r="K35" s="354">
        <f>取引表!K35/取引表!$K$54</f>
        <v>4.8001982017322007E-4</v>
      </c>
      <c r="L35" s="354">
        <f>取引表!L35/取引表!$L$54</f>
        <v>1.0726956481673462E-3</v>
      </c>
      <c r="M35" s="354">
        <f>取引表!M35/取引表!$M$54</f>
        <v>1.1228217771205194E-3</v>
      </c>
      <c r="N35" s="354">
        <f>取引表!N35/取引表!$N$54</f>
        <v>3.3569663766247715E-4</v>
      </c>
      <c r="O35" s="354">
        <f>取引表!O35/取引表!$O$54</f>
        <v>6.4187330258233074E-5</v>
      </c>
      <c r="P35" s="354">
        <f>取引表!P35/取引表!$P$54</f>
        <v>1.4174985404152743E-3</v>
      </c>
      <c r="Q35" s="354">
        <f>取引表!Q35/取引表!$Q$54</f>
        <v>1.1845512049179945E-3</v>
      </c>
      <c r="R35" s="354">
        <f>取引表!R35/取引表!$R$54</f>
        <v>7.3589827622337644E-4</v>
      </c>
      <c r="S35" s="354">
        <f>取引表!S35/取引表!$S$54</f>
        <v>5.1851550297075098E-4</v>
      </c>
      <c r="T35" s="354">
        <f>取引表!T35/取引表!$T$54</f>
        <v>5.5430395582113364E-4</v>
      </c>
      <c r="U35" s="354">
        <f>取引表!U35/取引表!$U$54</f>
        <v>4.5163354459655845E-4</v>
      </c>
      <c r="V35" s="354">
        <f>取引表!V35/取引表!$V$54</f>
        <v>6.9735839785853391E-4</v>
      </c>
      <c r="W35" s="354">
        <f>取引表!W35/取引表!$W$54</f>
        <v>3.1173899011237272E-4</v>
      </c>
      <c r="X35" s="354">
        <f>取引表!X35/取引表!$X$54</f>
        <v>9.6421750012968502E-4</v>
      </c>
      <c r="Y35" s="354">
        <f>取引表!Y35/取引表!$Y$54</f>
        <v>1.1808848766604165E-3</v>
      </c>
      <c r="Z35" s="354">
        <f>取引表!Z35/取引表!$Z$54</f>
        <v>3.2398675720459904E-3</v>
      </c>
      <c r="AA35" s="354">
        <f>取引表!AA35/取引表!$AA$54</f>
        <v>3.1837575473299488E-4</v>
      </c>
      <c r="AB35" s="354">
        <f>取引表!AB35/取引表!$AB$54</f>
        <v>5.9001823841554261E-4</v>
      </c>
      <c r="AC35" s="354">
        <f>取引表!AC35/取引表!$AC$54</f>
        <v>7.7399337298255013E-3</v>
      </c>
      <c r="AD35" s="354">
        <f>取引表!AD35/取引表!$AD$54</f>
        <v>4.5914841500112359E-3</v>
      </c>
      <c r="AE35" s="354">
        <f>取引表!AE35/取引表!$AE$54</f>
        <v>9.9589276481637859E-3</v>
      </c>
      <c r="AF35" s="354">
        <f>取引表!AF35/取引表!$AF$54</f>
        <v>1.1332655207427378E-2</v>
      </c>
      <c r="AG35" s="354">
        <f>取引表!AG35/取引表!$AG$54</f>
        <v>4.0174066470040487E-3</v>
      </c>
      <c r="AH35" s="354">
        <f>取引表!AH35/取引表!$AH$54</f>
        <v>4.2464830126368432E-4</v>
      </c>
      <c r="AI35" s="354">
        <f>取引表!AI35/取引表!$AI$54</f>
        <v>5.1687113775558853E-4</v>
      </c>
      <c r="AJ35" s="354">
        <f>取引表!AJ35/取引表!$AJ$54</f>
        <v>5.3147858490938853E-3</v>
      </c>
      <c r="AK35" s="354">
        <f>取引表!AK35/取引表!$AK$54</f>
        <v>6.4652828275372377E-3</v>
      </c>
      <c r="AL35" s="354">
        <f>取引表!AL35/取引表!$AL$54</f>
        <v>3.4621449404664568E-3</v>
      </c>
      <c r="AM35" s="354">
        <f>取引表!AM35/取引表!$AM$54</f>
        <v>4.1771046594771145E-3</v>
      </c>
      <c r="AN35" s="354">
        <f>取引表!AN35/取引表!$AN$54</f>
        <v>0</v>
      </c>
      <c r="AO35" s="545">
        <f>取引表!AO35/取引表!$AO$54</f>
        <v>9.4984008284030967E-3</v>
      </c>
    </row>
    <row r="36" spans="1:41">
      <c r="A36" s="252" t="s">
        <v>226</v>
      </c>
      <c r="B36" s="251" t="s">
        <v>252</v>
      </c>
      <c r="C36" s="353">
        <f>取引表!C36/取引表!$C$54</f>
        <v>6.8967659245906823E-2</v>
      </c>
      <c r="D36" s="354">
        <f>取引表!D36/取引表!$D$54</f>
        <v>0.12050058025570259</v>
      </c>
      <c r="E36" s="354">
        <f>取引表!E36/取引表!$E$54</f>
        <v>4.9424773844452992E-2</v>
      </c>
      <c r="F36" s="354">
        <f>取引表!F36/取引表!$F$54</f>
        <v>0.24809101946608067</v>
      </c>
      <c r="G36" s="354">
        <f>取引表!G36/取引表!$G$54</f>
        <v>4.140618137678604E-2</v>
      </c>
      <c r="H36" s="354">
        <f>取引表!H36/取引表!$H$54</f>
        <v>2.8286095499939351E-2</v>
      </c>
      <c r="I36" s="354">
        <f>取引表!I36/取引表!$I$54</f>
        <v>4.4058524128280374E-2</v>
      </c>
      <c r="J36" s="354">
        <f>取引表!J36/取引表!$J$54</f>
        <v>3.1953557266984629E-2</v>
      </c>
      <c r="K36" s="354">
        <f>取引表!K36/取引表!$K$54</f>
        <v>6.5012576863388766E-2</v>
      </c>
      <c r="L36" s="354">
        <f>取引表!L36/取引表!$L$54</f>
        <v>2.1807398576266502E-2</v>
      </c>
      <c r="M36" s="354">
        <f>取引表!M36/取引表!$M$54</f>
        <v>6.3212269107375957E-2</v>
      </c>
      <c r="N36" s="354">
        <f>取引表!N36/取引表!$N$54</f>
        <v>3.8584971532925123E-2</v>
      </c>
      <c r="O36" s="354">
        <f>取引表!O36/取引表!$O$54</f>
        <v>2.9842922439844145E-2</v>
      </c>
      <c r="P36" s="354">
        <f>取引表!P36/取引表!$P$54</f>
        <v>3.5657296669997743E-2</v>
      </c>
      <c r="Q36" s="354">
        <f>取引表!Q36/取引表!$Q$54</f>
        <v>2.4718727614089137E-2</v>
      </c>
      <c r="R36" s="354">
        <f>取引表!R36/取引表!$R$54</f>
        <v>2.3289878672955965E-2</v>
      </c>
      <c r="S36" s="354">
        <f>取引表!S36/取引表!$S$54</f>
        <v>2.6388582374329627E-2</v>
      </c>
      <c r="T36" s="354">
        <f>取引表!T36/取引表!$T$54</f>
        <v>2.1183134011862774E-2</v>
      </c>
      <c r="U36" s="354">
        <f>取引表!U36/取引表!$U$54</f>
        <v>2.2925024368994896E-2</v>
      </c>
      <c r="V36" s="354">
        <f>取引表!V36/取引表!$V$54</f>
        <v>2.7668707417419544E-2</v>
      </c>
      <c r="W36" s="354">
        <f>取引表!W36/取引表!$W$54</f>
        <v>1.6510584841648173E-2</v>
      </c>
      <c r="X36" s="354">
        <f>取引表!X36/取引表!$X$54</f>
        <v>0.12495196736509744</v>
      </c>
      <c r="Y36" s="354">
        <f>取引表!Y36/取引表!$Y$54</f>
        <v>5.3099002925721769E-2</v>
      </c>
      <c r="Z36" s="354">
        <f>取引表!Z36/取引表!$Z$54</f>
        <v>3.1893467035932821E-2</v>
      </c>
      <c r="AA36" s="354">
        <f>取引表!AA36/取引表!$AA$54</f>
        <v>2.512954387599213E-2</v>
      </c>
      <c r="AB36" s="354">
        <f>取引表!AB36/取引表!$AB$54</f>
        <v>6.6566825821143788E-2</v>
      </c>
      <c r="AC36" s="354">
        <f>取引表!AC36/取引表!$AC$54</f>
        <v>6.495497641399843E-2</v>
      </c>
      <c r="AD36" s="354">
        <f>取引表!AD36/取引表!$AD$54</f>
        <v>4.1374105175697763E-2</v>
      </c>
      <c r="AE36" s="354">
        <f>取引表!AE36/取引表!$AE$54</f>
        <v>3.5421142028270805E-3</v>
      </c>
      <c r="AF36" s="354">
        <f>取引表!AF36/取引表!$AF$54</f>
        <v>0.10960319965185832</v>
      </c>
      <c r="AG36" s="354">
        <f>取引表!AG36/取引表!$AG$54</f>
        <v>3.1771989178723349E-2</v>
      </c>
      <c r="AH36" s="354">
        <f>取引表!AH36/取引表!$AH$54</f>
        <v>3.5420317252872424E-2</v>
      </c>
      <c r="AI36" s="354">
        <f>取引表!AI36/取引表!$AI$54</f>
        <v>2.4508126872541936E-2</v>
      </c>
      <c r="AJ36" s="354">
        <f>取引表!AJ36/取引表!$AJ$54</f>
        <v>1.8929639488107768E-2</v>
      </c>
      <c r="AK36" s="354">
        <f>取引表!AK36/取引表!$AK$54</f>
        <v>5.0406076581240696E-2</v>
      </c>
      <c r="AL36" s="354">
        <f>取引表!AL36/取引表!$AL$54</f>
        <v>2.0762297658404427E-2</v>
      </c>
      <c r="AM36" s="354">
        <f>取引表!AM36/取引表!$AM$54</f>
        <v>5.311887034998939E-2</v>
      </c>
      <c r="AN36" s="354">
        <f>取引表!AN36/取引表!$AN$54</f>
        <v>5.189066657905976E-2</v>
      </c>
      <c r="AO36" s="545">
        <f>取引表!AO36/取引表!$AO$54</f>
        <v>9.5829681200499187E-2</v>
      </c>
    </row>
    <row r="37" spans="1:41">
      <c r="A37" s="252" t="s">
        <v>227</v>
      </c>
      <c r="B37" s="251" t="s">
        <v>198</v>
      </c>
      <c r="C37" s="353">
        <f>取引表!C37/取引表!$C$54</f>
        <v>3.1887449806979871E-3</v>
      </c>
      <c r="D37" s="354">
        <f>取引表!D37/取引表!$D$54</f>
        <v>3.804819535600394E-3</v>
      </c>
      <c r="E37" s="354">
        <f>取引表!E37/取引表!$E$54</f>
        <v>3.2228960407054753E-3</v>
      </c>
      <c r="F37" s="354">
        <f>取引表!F37/取引表!$F$54</f>
        <v>7.5518382615703287E-3</v>
      </c>
      <c r="G37" s="354">
        <f>取引表!G37/取引表!$G$54</f>
        <v>3.2205127883533548E-3</v>
      </c>
      <c r="H37" s="354">
        <f>取引表!H37/取引表!$H$54</f>
        <v>6.1002619082916659E-3</v>
      </c>
      <c r="I37" s="354">
        <f>取引表!I37/取引表!$I$54</f>
        <v>6.1991807922178047E-3</v>
      </c>
      <c r="J37" s="354">
        <f>取引表!J37/取引表!$J$54</f>
        <v>9.1179531107861474E-3</v>
      </c>
      <c r="K37" s="354">
        <f>取引表!K37/取引表!$K$54</f>
        <v>3.8229535499100177E-3</v>
      </c>
      <c r="L37" s="354">
        <f>取引表!L37/取引表!$L$54</f>
        <v>5.732802312990992E-3</v>
      </c>
      <c r="M37" s="354">
        <f>取引表!M37/取引表!$M$54</f>
        <v>1.0146989913010921E-2</v>
      </c>
      <c r="N37" s="354">
        <f>取引表!N37/取引表!$N$54</f>
        <v>4.424481684391449E-3</v>
      </c>
      <c r="O37" s="354">
        <f>取引表!O37/取引表!$O$54</f>
        <v>1.9084102612284804E-3</v>
      </c>
      <c r="P37" s="354">
        <f>取引表!P37/取引表!$P$54</f>
        <v>6.9108650412444614E-3</v>
      </c>
      <c r="Q37" s="354">
        <f>取引表!Q37/取引表!$Q$54</f>
        <v>6.4822574830393801E-3</v>
      </c>
      <c r="R37" s="354">
        <f>取引表!R37/取引表!$R$54</f>
        <v>8.372556445788791E-3</v>
      </c>
      <c r="S37" s="354">
        <f>取引表!S37/取引表!$S$54</f>
        <v>8.7526273951880913E-3</v>
      </c>
      <c r="T37" s="354">
        <f>取引表!T37/取引表!$T$54</f>
        <v>1.0324870558237992E-2</v>
      </c>
      <c r="U37" s="354">
        <f>取引表!U37/取引表!$U$54</f>
        <v>1.5687776687020687E-2</v>
      </c>
      <c r="V37" s="354">
        <f>取引表!V37/取引表!$V$54</f>
        <v>2.6057745540531665E-2</v>
      </c>
      <c r="W37" s="354">
        <f>取引表!W37/取引表!$W$54</f>
        <v>3.2113941662535884E-3</v>
      </c>
      <c r="X37" s="354">
        <f>取引表!X37/取引表!$X$54</f>
        <v>6.5221127131413602E-3</v>
      </c>
      <c r="Y37" s="354">
        <f>取引表!Y37/取引表!$Y$54</f>
        <v>8.6439833190540376E-3</v>
      </c>
      <c r="Z37" s="354">
        <f>取引表!Z37/取引表!$Z$54</f>
        <v>1.7975222933113023E-2</v>
      </c>
      <c r="AA37" s="354">
        <f>取引表!AA37/取引表!$AA$54</f>
        <v>4.1947491986279298E-2</v>
      </c>
      <c r="AB37" s="354">
        <f>取引表!AB37/取引表!$AB$54</f>
        <v>9.1042409987140277E-3</v>
      </c>
      <c r="AC37" s="354">
        <f>取引表!AC37/取引表!$AC$54</f>
        <v>3.4351413636173299E-2</v>
      </c>
      <c r="AD37" s="354">
        <f>取引表!AD37/取引表!$AD$54</f>
        <v>5.6141125391077504E-2</v>
      </c>
      <c r="AE37" s="354">
        <f>取引表!AE37/取引表!$AE$54</f>
        <v>2.8563594034005193E-3</v>
      </c>
      <c r="AF37" s="354">
        <f>取引表!AF37/取引表!$AF$54</f>
        <v>9.4873212978723049E-3</v>
      </c>
      <c r="AG37" s="354">
        <f>取引表!AG37/取引表!$AG$54</f>
        <v>0.21864921070928997</v>
      </c>
      <c r="AH37" s="354">
        <f>取引表!AH37/取引表!$AH$54</f>
        <v>2.5822623814772853E-2</v>
      </c>
      <c r="AI37" s="354">
        <f>取引表!AI37/取引表!$AI$54</f>
        <v>9.9250546085593375E-3</v>
      </c>
      <c r="AJ37" s="354">
        <f>取引表!AJ37/取引表!$AJ$54</f>
        <v>1.3409112751777351E-2</v>
      </c>
      <c r="AK37" s="354">
        <f>取引表!AK37/取引表!$AK$54</f>
        <v>7.7987787861079627E-2</v>
      </c>
      <c r="AL37" s="354">
        <f>取引表!AL37/取引表!$AL$54</f>
        <v>5.7768066947743488E-2</v>
      </c>
      <c r="AM37" s="354">
        <f>取引表!AM37/取引表!$AM$54</f>
        <v>2.0195110778412368E-2</v>
      </c>
      <c r="AN37" s="354">
        <f>取引表!AN37/取引表!$AN$54</f>
        <v>0</v>
      </c>
      <c r="AO37" s="545">
        <f>取引表!AO37/取引表!$AO$54</f>
        <v>7.1069077222821103E-2</v>
      </c>
    </row>
    <row r="38" spans="1:41">
      <c r="A38" s="252" t="s">
        <v>228</v>
      </c>
      <c r="B38" s="251" t="s">
        <v>6</v>
      </c>
      <c r="C38" s="353">
        <f>取引表!C38/取引表!$C$54</f>
        <v>0</v>
      </c>
      <c r="D38" s="354">
        <f>取引表!D38/取引表!$D$54</f>
        <v>0</v>
      </c>
      <c r="E38" s="354">
        <f>取引表!E38/取引表!$E$54</f>
        <v>0</v>
      </c>
      <c r="F38" s="354">
        <f>取引表!F38/取引表!$F$54</f>
        <v>0</v>
      </c>
      <c r="G38" s="354">
        <f>取引表!G38/取引表!$G$54</f>
        <v>0</v>
      </c>
      <c r="H38" s="354">
        <f>取引表!H38/取引表!$H$54</f>
        <v>0</v>
      </c>
      <c r="I38" s="354">
        <f>取引表!I38/取引表!$I$54</f>
        <v>0</v>
      </c>
      <c r="J38" s="354">
        <f>取引表!J38/取引表!$J$54</f>
        <v>0</v>
      </c>
      <c r="K38" s="354">
        <f>取引表!K38/取引表!$K$54</f>
        <v>0</v>
      </c>
      <c r="L38" s="354">
        <f>取引表!L38/取引表!$L$54</f>
        <v>0</v>
      </c>
      <c r="M38" s="354">
        <f>取引表!M38/取引表!$M$54</f>
        <v>0</v>
      </c>
      <c r="N38" s="354">
        <f>取引表!N38/取引表!$N$54</f>
        <v>0</v>
      </c>
      <c r="O38" s="354">
        <f>取引表!O38/取引表!$O$54</f>
        <v>0</v>
      </c>
      <c r="P38" s="354">
        <f>取引表!P38/取引表!$P$54</f>
        <v>0</v>
      </c>
      <c r="Q38" s="354">
        <f>取引表!Q38/取引表!$Q$54</f>
        <v>0</v>
      </c>
      <c r="R38" s="354">
        <f>取引表!R38/取引表!$R$54</f>
        <v>0</v>
      </c>
      <c r="S38" s="354">
        <f>取引表!S38/取引表!$S$54</f>
        <v>0</v>
      </c>
      <c r="T38" s="354">
        <f>取引表!T38/取引表!$T$54</f>
        <v>0</v>
      </c>
      <c r="U38" s="354">
        <f>取引表!U38/取引表!$U$54</f>
        <v>0</v>
      </c>
      <c r="V38" s="354">
        <f>取引表!V38/取引表!$V$54</f>
        <v>0</v>
      </c>
      <c r="W38" s="354">
        <f>取引表!W38/取引表!$W$54</f>
        <v>0</v>
      </c>
      <c r="X38" s="354">
        <f>取引表!X38/取引表!$X$54</f>
        <v>0</v>
      </c>
      <c r="Y38" s="354">
        <f>取引表!Y38/取引表!$Y$54</f>
        <v>0</v>
      </c>
      <c r="Z38" s="354">
        <f>取引表!Z38/取引表!$Z$54</f>
        <v>0</v>
      </c>
      <c r="AA38" s="354">
        <f>取引表!AA38/取引表!$AA$54</f>
        <v>0</v>
      </c>
      <c r="AB38" s="354">
        <f>取引表!AB38/取引表!$AB$54</f>
        <v>0</v>
      </c>
      <c r="AC38" s="354">
        <f>取引表!AC38/取引表!$AC$54</f>
        <v>0</v>
      </c>
      <c r="AD38" s="354">
        <f>取引表!AD38/取引表!$AD$54</f>
        <v>0</v>
      </c>
      <c r="AE38" s="354">
        <f>取引表!AE38/取引表!$AE$54</f>
        <v>0</v>
      </c>
      <c r="AF38" s="354">
        <f>取引表!AF38/取引表!$AF$54</f>
        <v>0</v>
      </c>
      <c r="AG38" s="354">
        <f>取引表!AG38/取引表!$AG$54</f>
        <v>0</v>
      </c>
      <c r="AH38" s="354">
        <f>取引表!AH38/取引表!$AH$54</f>
        <v>0</v>
      </c>
      <c r="AI38" s="354">
        <f>取引表!AI38/取引表!$AI$54</f>
        <v>0</v>
      </c>
      <c r="AJ38" s="354">
        <f>取引表!AJ38/取引表!$AJ$54</f>
        <v>0</v>
      </c>
      <c r="AK38" s="354">
        <f>取引表!AK38/取引表!$AK$54</f>
        <v>0</v>
      </c>
      <c r="AL38" s="354">
        <f>取引表!AL38/取引表!$AL$54</f>
        <v>0</v>
      </c>
      <c r="AM38" s="354">
        <f>取引表!AM38/取引表!$AM$54</f>
        <v>0</v>
      </c>
      <c r="AN38" s="354">
        <f>取引表!AN38/取引表!$AN$54</f>
        <v>0</v>
      </c>
      <c r="AO38" s="545">
        <f>取引表!AO38/取引表!$AO$54</f>
        <v>0.23203681761083009</v>
      </c>
    </row>
    <row r="39" spans="1:41">
      <c r="A39" s="252" t="s">
        <v>229</v>
      </c>
      <c r="B39" s="251" t="s">
        <v>26</v>
      </c>
      <c r="C39" s="353">
        <f>取引表!C39/取引表!$C$54</f>
        <v>1.7217061150622178E-5</v>
      </c>
      <c r="D39" s="354">
        <f>取引表!D39/取引表!$D$54</f>
        <v>2.2186247452238617E-4</v>
      </c>
      <c r="E39" s="354">
        <f>取引表!E39/取引表!$E$54</f>
        <v>5.1382826556443167E-6</v>
      </c>
      <c r="F39" s="354">
        <f>取引表!F39/取引表!$F$54</f>
        <v>8.7336592394790611E-4</v>
      </c>
      <c r="G39" s="354">
        <f>取引表!G39/取引表!$G$54</f>
        <v>2.2734417269648774E-4</v>
      </c>
      <c r="H39" s="354">
        <f>取引表!H39/取引表!$H$54</f>
        <v>6.3792414093631091E-5</v>
      </c>
      <c r="I39" s="354">
        <f>取引表!I39/取引表!$I$54</f>
        <v>1.7112814684468685E-4</v>
      </c>
      <c r="J39" s="354">
        <f>取引表!J39/取引表!$J$54</f>
        <v>3.017745068168316E-4</v>
      </c>
      <c r="K39" s="354">
        <f>取引表!K39/取引表!$K$54</f>
        <v>0</v>
      </c>
      <c r="L39" s="354">
        <f>取引表!L39/取引表!$L$54</f>
        <v>1.4326606307738383E-4</v>
      </c>
      <c r="M39" s="354">
        <f>取引表!M39/取引表!$M$54</f>
        <v>1.0709542315641197E-3</v>
      </c>
      <c r="N39" s="354">
        <f>取引表!N39/取引表!$N$54</f>
        <v>0</v>
      </c>
      <c r="O39" s="354">
        <f>取引表!O39/取引表!$O$54</f>
        <v>1.8605023263255963E-6</v>
      </c>
      <c r="P39" s="354">
        <f>取引表!P39/取引表!$P$54</f>
        <v>4.5175490438376868E-4</v>
      </c>
      <c r="Q39" s="354">
        <f>取引表!Q39/取引表!$Q$54</f>
        <v>7.7019238422533628E-4</v>
      </c>
      <c r="R39" s="354">
        <f>取引表!R39/取引表!$R$54</f>
        <v>3.4940556421985005E-4</v>
      </c>
      <c r="S39" s="354">
        <f>取引表!S39/取引表!$S$54</f>
        <v>3.4496279329872275E-4</v>
      </c>
      <c r="T39" s="354">
        <f>取引表!T39/取引表!$T$54</f>
        <v>1.3999380481110649E-3</v>
      </c>
      <c r="U39" s="354">
        <f>取引表!U39/取引表!$U$54</f>
        <v>6.6556522361598089E-4</v>
      </c>
      <c r="V39" s="354">
        <f>取引表!V39/取引表!$V$54</f>
        <v>1.0488099696233241E-3</v>
      </c>
      <c r="W39" s="354">
        <f>取引表!W39/取引表!$W$54</f>
        <v>4.7233765251082112E-4</v>
      </c>
      <c r="X39" s="354">
        <f>取引表!X39/取引表!$X$54</f>
        <v>1.0055200345564538E-4</v>
      </c>
      <c r="Y39" s="354">
        <f>取引表!Y39/取引表!$Y$54</f>
        <v>1.4309416944852037E-4</v>
      </c>
      <c r="Z39" s="354">
        <f>取引表!Z39/取引表!$Z$54</f>
        <v>1.0943126293938101E-3</v>
      </c>
      <c r="AA39" s="354">
        <f>取引表!AA39/取引表!$AA$54</f>
        <v>7.6672590000090207E-5</v>
      </c>
      <c r="AB39" s="354">
        <f>取引表!AB39/取引表!$AB$54</f>
        <v>1.3587023246905679E-4</v>
      </c>
      <c r="AC39" s="354">
        <f>取引表!AC39/取引表!$AC$54</f>
        <v>1.939048862576859E-4</v>
      </c>
      <c r="AD39" s="354">
        <f>取引表!AD39/取引表!$AD$54</f>
        <v>2.0017197874229971E-4</v>
      </c>
      <c r="AE39" s="354">
        <f>取引表!AE39/取引表!$AE$54</f>
        <v>6.4894815309144019E-7</v>
      </c>
      <c r="AF39" s="354">
        <f>取引表!AF39/取引表!$AF$54</f>
        <v>4.1857425765275683E-4</v>
      </c>
      <c r="AG39" s="354">
        <f>取引表!AG39/取引表!$AG$54</f>
        <v>4.9113387535431683E-3</v>
      </c>
      <c r="AH39" s="354">
        <f>取引表!AH39/取引表!$AH$54</f>
        <v>1.025366057503937E-4</v>
      </c>
      <c r="AI39" s="354">
        <f>取引表!AI39/取引表!$AI$54</f>
        <v>1.149286627528805E-6</v>
      </c>
      <c r="AJ39" s="354">
        <f>取引表!AJ39/取引表!$AJ$54</f>
        <v>9.7370550833437197E-5</v>
      </c>
      <c r="AK39" s="354">
        <f>取引表!AK39/取引表!$AK$54</f>
        <v>0</v>
      </c>
      <c r="AL39" s="354">
        <f>取引表!AL39/取引表!$AL$54</f>
        <v>4.9296938294836085E-4</v>
      </c>
      <c r="AM39" s="354">
        <f>取引表!AM39/取引表!$AM$54</f>
        <v>3.9938948266639963E-4</v>
      </c>
      <c r="AN39" s="354">
        <f>取引表!AN39/取引表!$AN$54</f>
        <v>0</v>
      </c>
      <c r="AO39" s="545">
        <f>取引表!AO39/取引表!$AO$54</f>
        <v>1.4768437074465132E-4</v>
      </c>
    </row>
    <row r="40" spans="1:41">
      <c r="A40" s="252" t="s">
        <v>230</v>
      </c>
      <c r="B40" s="251" t="s">
        <v>253</v>
      </c>
      <c r="C40" s="353">
        <f>取引表!C40/取引表!$C$54</f>
        <v>2.3501502081779802E-4</v>
      </c>
      <c r="D40" s="354">
        <f>取引表!D40/取引表!$D$54</f>
        <v>0</v>
      </c>
      <c r="E40" s="354">
        <f>取引表!E40/取引表!$E$54</f>
        <v>0</v>
      </c>
      <c r="F40" s="354">
        <f>取引表!F40/取引表!$F$54</f>
        <v>0</v>
      </c>
      <c r="G40" s="354">
        <f>取引表!G40/取引表!$G$54</f>
        <v>0</v>
      </c>
      <c r="H40" s="354">
        <f>取引表!H40/取引表!$H$54</f>
        <v>0</v>
      </c>
      <c r="I40" s="354">
        <f>取引表!I40/取引表!$I$54</f>
        <v>8.489702536589708E-7</v>
      </c>
      <c r="J40" s="354">
        <f>取引表!J40/取引表!$J$54</f>
        <v>1.0907512294584274E-6</v>
      </c>
      <c r="K40" s="354">
        <f>取引表!K40/取引表!$K$54</f>
        <v>0</v>
      </c>
      <c r="L40" s="354">
        <f>取引表!L40/取引表!$L$54</f>
        <v>1.4398599304259681E-6</v>
      </c>
      <c r="M40" s="354">
        <f>取引表!M40/取引表!$M$54</f>
        <v>0</v>
      </c>
      <c r="N40" s="354">
        <f>取引表!N40/取引表!$N$54</f>
        <v>0</v>
      </c>
      <c r="O40" s="354">
        <f>取引表!O40/取引表!$O$54</f>
        <v>0</v>
      </c>
      <c r="P40" s="354">
        <f>取引表!P40/取引表!$P$54</f>
        <v>0</v>
      </c>
      <c r="Q40" s="354">
        <f>取引表!Q40/取引表!$Q$54</f>
        <v>0</v>
      </c>
      <c r="R40" s="354">
        <f>取引表!R40/取引表!$R$54</f>
        <v>0</v>
      </c>
      <c r="S40" s="354">
        <f>取引表!S40/取引表!$S$54</f>
        <v>0</v>
      </c>
      <c r="T40" s="354">
        <f>取引表!T40/取引表!$T$54</f>
        <v>0</v>
      </c>
      <c r="U40" s="354">
        <f>取引表!U40/取引表!$U$54</f>
        <v>0</v>
      </c>
      <c r="V40" s="354">
        <f>取引表!V40/取引表!$V$54</f>
        <v>0</v>
      </c>
      <c r="W40" s="354">
        <f>取引表!W40/取引表!$W$54</f>
        <v>0</v>
      </c>
      <c r="X40" s="354">
        <f>取引表!X40/取引表!$X$54</f>
        <v>1.1800724121933933E-5</v>
      </c>
      <c r="Y40" s="354">
        <f>取引表!Y40/取引表!$Y$54</f>
        <v>2.5857879643859703E-6</v>
      </c>
      <c r="Z40" s="354">
        <f>取引表!Z40/取引表!$Z$54</f>
        <v>2.0861546488350568E-4</v>
      </c>
      <c r="AA40" s="354">
        <f>取引表!AA40/取引表!$AA$54</f>
        <v>2.3432291542808316E-4</v>
      </c>
      <c r="AB40" s="354">
        <f>取引表!AB40/取引表!$AB$54</f>
        <v>0</v>
      </c>
      <c r="AC40" s="354">
        <f>取引表!AC40/取引表!$AC$54</f>
        <v>2.6421194811266656E-5</v>
      </c>
      <c r="AD40" s="354">
        <f>取引表!AD40/取引表!$AD$54</f>
        <v>1.6149749204577587E-4</v>
      </c>
      <c r="AE40" s="354">
        <f>取引表!AE40/取引表!$AE$54</f>
        <v>6.3342982769142744E-6</v>
      </c>
      <c r="AF40" s="354">
        <f>取引表!AF40/取引表!$AF$54</f>
        <v>1.6528884706958069E-3</v>
      </c>
      <c r="AG40" s="354">
        <f>取引表!AG40/取引表!$AG$54</f>
        <v>1.1623937562300281E-3</v>
      </c>
      <c r="AH40" s="354">
        <f>取引表!AH40/取引表!$AH$54</f>
        <v>2.5083392305036255E-5</v>
      </c>
      <c r="AI40" s="354">
        <f>取引表!AI40/取引表!$AI$54</f>
        <v>1.7813942726696478E-5</v>
      </c>
      <c r="AJ40" s="354">
        <f>取引表!AJ40/取引表!$AJ$54</f>
        <v>1.8143566376480288E-2</v>
      </c>
      <c r="AK40" s="354">
        <f>取引表!AK40/取引表!$AK$54</f>
        <v>1.4502403029589178E-5</v>
      </c>
      <c r="AL40" s="354">
        <f>取引表!AL40/取引表!$AL$54</f>
        <v>4.3705033357759869E-5</v>
      </c>
      <c r="AM40" s="354">
        <f>取引表!AM40/取引表!$AM$54</f>
        <v>8.0496836989513731E-5</v>
      </c>
      <c r="AN40" s="354">
        <f>取引表!AN40/取引表!$AN$54</f>
        <v>0</v>
      </c>
      <c r="AO40" s="545">
        <f>取引表!AO40/取引表!$AO$54</f>
        <v>2.5181727160149478E-3</v>
      </c>
    </row>
    <row r="41" spans="1:41">
      <c r="A41" s="252" t="s">
        <v>231</v>
      </c>
      <c r="B41" s="251" t="s">
        <v>420</v>
      </c>
      <c r="C41" s="353">
        <f>取引表!C41/取引表!$C$54</f>
        <v>8.9823501412365089E-5</v>
      </c>
      <c r="D41" s="354">
        <f>取引表!D41/取引表!$D$54</f>
        <v>2.4331730722345208E-4</v>
      </c>
      <c r="E41" s="354">
        <f>取引表!E41/取引表!$E$54</f>
        <v>1.4235428587367734E-2</v>
      </c>
      <c r="F41" s="354">
        <f>取引表!F41/取引表!$F$54</f>
        <v>3.7123030418226553E-3</v>
      </c>
      <c r="G41" s="354">
        <f>取引表!G41/取引表!$G$54</f>
        <v>2.5298702251802209E-3</v>
      </c>
      <c r="H41" s="354">
        <f>取引表!H41/取引表!$H$54</f>
        <v>1.8719928840011321E-3</v>
      </c>
      <c r="I41" s="354">
        <f>取引表!I41/取引表!$I$54</f>
        <v>1.7169816972928643E-3</v>
      </c>
      <c r="J41" s="354">
        <f>取引表!J41/取引表!$J$54</f>
        <v>2.3654758329521765E-3</v>
      </c>
      <c r="K41" s="354">
        <f>取引表!K41/取引表!$K$54</f>
        <v>1.5931840626537699E-3</v>
      </c>
      <c r="L41" s="354">
        <f>取引表!L41/取引表!$L$54</f>
        <v>9.0063238648144305E-4</v>
      </c>
      <c r="M41" s="354">
        <f>取引表!M41/取引表!$M$54</f>
        <v>1.6040413022620813E-3</v>
      </c>
      <c r="N41" s="354">
        <f>取引表!N41/取引表!$N$54</f>
        <v>1.2622193576109142E-3</v>
      </c>
      <c r="O41" s="354">
        <f>取引表!O41/取引表!$O$54</f>
        <v>4.981494978736784E-4</v>
      </c>
      <c r="P41" s="354">
        <f>取引表!P41/取引表!$P$54</f>
        <v>1.5963648281271826E-3</v>
      </c>
      <c r="Q41" s="354">
        <f>取引表!Q41/取引表!$Q$54</f>
        <v>3.6426120056371526E-3</v>
      </c>
      <c r="R41" s="354">
        <f>取引表!R41/取引表!$R$54</f>
        <v>4.588073368367405E-3</v>
      </c>
      <c r="S41" s="354">
        <f>取引表!S41/取引表!$S$54</f>
        <v>1.7505254790376181E-3</v>
      </c>
      <c r="T41" s="354">
        <f>取引表!T41/取引表!$T$54</f>
        <v>1.2745176438795855E-3</v>
      </c>
      <c r="U41" s="354">
        <f>取引表!U41/取引表!$U$54</f>
        <v>1.2479803310358219E-3</v>
      </c>
      <c r="V41" s="354">
        <f>取引表!V41/取引表!$V$54</f>
        <v>8.5730298452333525E-4</v>
      </c>
      <c r="W41" s="354">
        <f>取引表!W41/取引表!$W$54</f>
        <v>3.3914885797364639E-4</v>
      </c>
      <c r="X41" s="354">
        <f>取引表!X41/取引表!$X$54</f>
        <v>1.467223365827119E-3</v>
      </c>
      <c r="Y41" s="354">
        <f>取引表!Y41/取引表!$Y$54</f>
        <v>1.9943515269189144E-3</v>
      </c>
      <c r="Z41" s="354">
        <f>取引表!Z41/取引表!$Z$54</f>
        <v>4.0075126062324587E-3</v>
      </c>
      <c r="AA41" s="354">
        <f>取引表!AA41/取引表!$AA$54</f>
        <v>1.1454556934933262E-2</v>
      </c>
      <c r="AB41" s="354">
        <f>取引表!AB41/取引表!$AB$54</f>
        <v>3.1549488919794233E-3</v>
      </c>
      <c r="AC41" s="354">
        <f>取引表!AC41/取引表!$AC$54</f>
        <v>9.3140179672217304E-4</v>
      </c>
      <c r="AD41" s="354">
        <f>取引表!AD41/取引表!$AD$54</f>
        <v>5.4063350202286468E-3</v>
      </c>
      <c r="AE41" s="354">
        <f>取引表!AE41/取引表!$AE$54</f>
        <v>4.8692272834676212E-4</v>
      </c>
      <c r="AF41" s="354">
        <f>取引表!AF41/取引表!$AF$54</f>
        <v>1.6529608458138434E-3</v>
      </c>
      <c r="AG41" s="354">
        <f>取引表!AG41/取引表!$AG$54</f>
        <v>2.4317299172611257E-3</v>
      </c>
      <c r="AH41" s="354">
        <f>取引表!AH41/取引表!$AH$54</f>
        <v>3.8509772418520389E-6</v>
      </c>
      <c r="AI41" s="354">
        <f>取引表!AI41/取引表!$AI$54</f>
        <v>1.5035131845135762E-3</v>
      </c>
      <c r="AJ41" s="354">
        <f>取引表!AJ41/取引表!$AJ$54</f>
        <v>1.8123456224290865E-3</v>
      </c>
      <c r="AK41" s="354">
        <f>取引表!AK41/取引表!$AK$54</f>
        <v>0</v>
      </c>
      <c r="AL41" s="354">
        <f>取引表!AL41/取引表!$AL$54</f>
        <v>4.0416021531938118E-3</v>
      </c>
      <c r="AM41" s="354">
        <f>取引表!AM41/取引表!$AM$54</f>
        <v>5.2534040774206685E-3</v>
      </c>
      <c r="AN41" s="354">
        <f>取引表!AN41/取引表!$AN$54</f>
        <v>0</v>
      </c>
      <c r="AO41" s="545">
        <f>取引表!AO41/取引表!$AO$54</f>
        <v>7.8176773051954057E-3</v>
      </c>
    </row>
    <row r="42" spans="1:41">
      <c r="A42" s="252" t="s">
        <v>232</v>
      </c>
      <c r="B42" s="251" t="s">
        <v>27</v>
      </c>
      <c r="C42" s="353">
        <f>取引表!C42/取引表!$C$54</f>
        <v>1.4492856404220196E-2</v>
      </c>
      <c r="D42" s="354">
        <f>取引表!D42/取引表!$D$54</f>
        <v>3.7275821378765568E-2</v>
      </c>
      <c r="E42" s="354">
        <f>取引表!E42/取引表!$E$54</f>
        <v>8.5290904331324548E-3</v>
      </c>
      <c r="F42" s="354">
        <f>取引表!F42/取引表!$F$54</f>
        <v>3.1415948099892531E-2</v>
      </c>
      <c r="G42" s="354">
        <f>取引表!G42/取引表!$G$54</f>
        <v>1.4723168618622925E-2</v>
      </c>
      <c r="H42" s="354">
        <f>取引表!H42/取引表!$H$54</f>
        <v>3.5828874602982071E-2</v>
      </c>
      <c r="I42" s="354">
        <f>取引表!I42/取引表!$I$54</f>
        <v>1.7596485166124679E-2</v>
      </c>
      <c r="J42" s="354">
        <f>取引表!J42/取引表!$J$54</f>
        <v>3.8688218941404118E-2</v>
      </c>
      <c r="K42" s="354">
        <f>取引表!K42/取引表!$K$54</f>
        <v>3.2775546861289757E-2</v>
      </c>
      <c r="L42" s="354">
        <f>取引表!L42/取引表!$L$54</f>
        <v>3.3768315018315016E-2</v>
      </c>
      <c r="M42" s="354">
        <f>取引表!M42/取引表!$M$54</f>
        <v>3.9002325264160621E-2</v>
      </c>
      <c r="N42" s="354">
        <f>取引表!N42/取引表!$N$54</f>
        <v>9.2148727038349979E-3</v>
      </c>
      <c r="O42" s="354">
        <f>取引表!O42/取引表!$O$54</f>
        <v>6.4266401607101908E-3</v>
      </c>
      <c r="P42" s="354">
        <f>取引表!P42/取引表!$P$54</f>
        <v>2.6419378986994473E-2</v>
      </c>
      <c r="Q42" s="354">
        <f>取引表!Q42/取引表!$Q$54</f>
        <v>4.203518070258401E-2</v>
      </c>
      <c r="R42" s="354">
        <f>取引表!R42/取引表!$R$54</f>
        <v>2.6346433491586E-2</v>
      </c>
      <c r="S42" s="354">
        <f>取引表!S42/取引表!$S$54</f>
        <v>2.8704761129335336E-2</v>
      </c>
      <c r="T42" s="354">
        <f>取引表!T42/取引表!$T$54</f>
        <v>3.963574311474611E-2</v>
      </c>
      <c r="U42" s="354">
        <f>取引表!U42/取引表!$U$54</f>
        <v>3.69652812290844E-2</v>
      </c>
      <c r="V42" s="354">
        <f>取引表!V42/取引表!$V$54</f>
        <v>3.3644237175216522E-2</v>
      </c>
      <c r="W42" s="354">
        <f>取引表!W42/取引表!$W$54</f>
        <v>2.3671895388502062E-2</v>
      </c>
      <c r="X42" s="354">
        <f>取引表!X42/取引表!$X$54</f>
        <v>3.8936489240321011E-2</v>
      </c>
      <c r="Y42" s="354">
        <f>取引表!Y42/取引表!$Y$54</f>
        <v>0.10035561257511505</v>
      </c>
      <c r="Z42" s="354">
        <f>取引表!Z42/取引表!$Z$54</f>
        <v>0.1572810233343814</v>
      </c>
      <c r="AA42" s="354">
        <f>取引表!AA42/取引表!$AA$54</f>
        <v>0.14472012864594566</v>
      </c>
      <c r="AB42" s="354">
        <f>取引表!AB42/取引表!$AB$54</f>
        <v>5.5908612886531518E-2</v>
      </c>
      <c r="AC42" s="354">
        <f>取引表!AC42/取引表!$AC$54</f>
        <v>7.2447987893143634E-2</v>
      </c>
      <c r="AD42" s="354">
        <f>取引表!AD42/取引表!$AD$54</f>
        <v>0.10289791643690561</v>
      </c>
      <c r="AE42" s="354">
        <f>取引表!AE42/取引表!$AE$54</f>
        <v>1.6122735959206103E-2</v>
      </c>
      <c r="AF42" s="354">
        <f>取引表!AF42/取引表!$AF$54</f>
        <v>0.11258336093720335</v>
      </c>
      <c r="AG42" s="354">
        <f>取引表!AG42/取引表!$AG$54</f>
        <v>0.12344242890076668</v>
      </c>
      <c r="AH42" s="354">
        <f>取引表!AH42/取引表!$AH$54</f>
        <v>6.6894562411461134E-2</v>
      </c>
      <c r="AI42" s="354">
        <f>取引表!AI42/取引表!$AI$54</f>
        <v>3.9403723007310404E-2</v>
      </c>
      <c r="AJ42" s="354">
        <f>取引表!AJ42/取引表!$AJ$54</f>
        <v>4.3197102641515259E-2</v>
      </c>
      <c r="AK42" s="354">
        <f>取引表!AK42/取引表!$AK$54</f>
        <v>8.6701315014691124E-2</v>
      </c>
      <c r="AL42" s="354">
        <f>取引表!AL42/取引表!$AL$54</f>
        <v>0.12072193967031875</v>
      </c>
      <c r="AM42" s="354">
        <f>取引表!AM42/取引表!$AM$54</f>
        <v>3.334643712113021E-2</v>
      </c>
      <c r="AN42" s="354">
        <f>取引表!AN42/取引表!$AN$54</f>
        <v>0</v>
      </c>
      <c r="AO42" s="545">
        <f>取引表!AO42/取引表!$AO$54</f>
        <v>3.5060817863024285E-2</v>
      </c>
    </row>
    <row r="43" spans="1:41">
      <c r="A43" s="252" t="s">
        <v>233</v>
      </c>
      <c r="B43" s="251" t="s">
        <v>28</v>
      </c>
      <c r="C43" s="353">
        <f>取引表!C43/取引表!$C$54</f>
        <v>5.4214517618212269E-5</v>
      </c>
      <c r="D43" s="354">
        <f>取引表!D43/取引表!$D$54</f>
        <v>1.4043163222515872E-4</v>
      </c>
      <c r="E43" s="354">
        <f>取引表!E43/取引表!$E$54</f>
        <v>6.778862903553609E-4</v>
      </c>
      <c r="F43" s="354">
        <f>取引表!F43/取引表!$F$54</f>
        <v>1.8255051615328666E-4</v>
      </c>
      <c r="G43" s="354">
        <f>取引表!G43/取引表!$G$54</f>
        <v>1.8538715182123852E-4</v>
      </c>
      <c r="H43" s="354">
        <f>取引表!H43/取引表!$H$54</f>
        <v>1.9362345404475354E-4</v>
      </c>
      <c r="I43" s="354">
        <f>取引表!I43/取引表!$I$54</f>
        <v>8.9141876634191933E-5</v>
      </c>
      <c r="J43" s="354">
        <f>取引表!J43/取引表!$J$54</f>
        <v>9.2713854503966329E-5</v>
      </c>
      <c r="K43" s="354">
        <f>取引表!K43/取引表!$K$54</f>
        <v>9.4627563116584599E-5</v>
      </c>
      <c r="L43" s="354">
        <f>取引表!L43/取引表!$L$54</f>
        <v>8.7831455755984052E-5</v>
      </c>
      <c r="M43" s="354">
        <f>取引表!M43/取引表!$M$54</f>
        <v>9.731407446895338E-5</v>
      </c>
      <c r="N43" s="354">
        <f>取引表!N43/取引表!$N$54</f>
        <v>9.7352024922118377E-5</v>
      </c>
      <c r="O43" s="354">
        <f>取引表!O43/取引表!$O$54</f>
        <v>4.6512558158139904E-5</v>
      </c>
      <c r="P43" s="354">
        <f>取引表!P43/取引表!$P$54</f>
        <v>9.9171170783949228E-5</v>
      </c>
      <c r="Q43" s="354">
        <f>取引表!Q43/取引表!$Q$54</f>
        <v>1.4748364804314951E-4</v>
      </c>
      <c r="R43" s="354">
        <f>取引表!R43/取引表!$R$54</f>
        <v>9.8084347863418983E-5</v>
      </c>
      <c r="S43" s="354">
        <f>取引表!S43/取引表!$S$54</f>
        <v>8.7847667858680957E-5</v>
      </c>
      <c r="T43" s="354">
        <f>取引表!T43/取引表!$T$54</f>
        <v>1.8493649931384146E-4</v>
      </c>
      <c r="U43" s="354">
        <f>取引表!U43/取引表!$U$54</f>
        <v>8.305904268442455E-5</v>
      </c>
      <c r="V43" s="354">
        <f>取引表!V43/取引表!$V$54</f>
        <v>9.8099346487744838E-5</v>
      </c>
      <c r="W43" s="354">
        <f>取引表!W43/取引表!$W$54</f>
        <v>1.4727978294473091E-4</v>
      </c>
      <c r="X43" s="354">
        <f>取引表!X43/取引表!$X$54</f>
        <v>1.2415345169951324E-4</v>
      </c>
      <c r="Y43" s="354">
        <f>取引表!Y43/取引表!$Y$54</f>
        <v>2.6583568524187379E-4</v>
      </c>
      <c r="Z43" s="354">
        <f>取引表!Z43/取引表!$Z$54</f>
        <v>1.4091409907819317E-4</v>
      </c>
      <c r="AA43" s="354">
        <f>取引表!AA43/取引表!$AA$54</f>
        <v>2.8106449435861945E-4</v>
      </c>
      <c r="AB43" s="354">
        <f>取引表!AB43/取引表!$AB$54</f>
        <v>4.7940443470149124E-5</v>
      </c>
      <c r="AC43" s="354">
        <f>取引表!AC43/取引表!$AC$54</f>
        <v>7.4765638479381939E-4</v>
      </c>
      <c r="AD43" s="354">
        <f>取引表!AD43/取引表!$AD$54</f>
        <v>1.9911058631152034E-4</v>
      </c>
      <c r="AE43" s="354">
        <f>取引表!AE43/取引表!$AE$54</f>
        <v>5.2972509131370626E-4</v>
      </c>
      <c r="AF43" s="354">
        <f>取引表!AF43/取引表!$AF$54</f>
        <v>2.9112167479033942E-4</v>
      </c>
      <c r="AG43" s="354">
        <f>取引表!AG43/取引表!$AG$54</f>
        <v>6.4637502102313981E-3</v>
      </c>
      <c r="AH43" s="354">
        <f>取引表!AH43/取引表!$AH$54</f>
        <v>4.0851582903430413E-4</v>
      </c>
      <c r="AI43" s="354">
        <f>取引表!AI43/取引表!$AI$54</f>
        <v>2.8222374977009135E-3</v>
      </c>
      <c r="AJ43" s="354">
        <f>取引表!AJ43/取引表!$AJ$54</f>
        <v>1.4743659865304071E-2</v>
      </c>
      <c r="AK43" s="354">
        <f>取引表!AK43/取引表!$AK$54</f>
        <v>2.6567286780743559E-3</v>
      </c>
      <c r="AL43" s="354">
        <f>取引表!AL43/取引表!$AL$54</f>
        <v>1.2136188212993186E-3</v>
      </c>
      <c r="AM43" s="354">
        <f>取引表!AM43/取引表!$AM$54</f>
        <v>1.5275381304492045E-2</v>
      </c>
      <c r="AN43" s="354">
        <f>取引表!AN43/取引表!$AN$54</f>
        <v>0</v>
      </c>
      <c r="AO43" s="545">
        <f>取引表!AO43/取引表!$AO$54</f>
        <v>1.5662767022593996E-3</v>
      </c>
    </row>
    <row r="44" spans="1:41">
      <c r="A44" s="252" t="s">
        <v>234</v>
      </c>
      <c r="B44" s="251" t="s">
        <v>10</v>
      </c>
      <c r="C44" s="353">
        <f>取引表!C44/取引表!$C$54</f>
        <v>6.0674119717403518E-4</v>
      </c>
      <c r="D44" s="354">
        <f>取引表!D44/取引表!$D$54</f>
        <v>4.7849153021718143E-3</v>
      </c>
      <c r="E44" s="354">
        <f>取引表!E44/取引表!$E$54</f>
        <v>6.734820480790943E-4</v>
      </c>
      <c r="F44" s="354">
        <f>取引表!F44/取引表!$F$54</f>
        <v>1.5376285293929564E-3</v>
      </c>
      <c r="G44" s="354">
        <f>取引表!G44/取引表!$G$54</f>
        <v>4.714508150539011E-4</v>
      </c>
      <c r="H44" s="354">
        <f>取引表!H44/取引表!$H$54</f>
        <v>9.9641953844840686E-4</v>
      </c>
      <c r="I44" s="354">
        <f>取引表!I44/取引表!$I$54</f>
        <v>6.7747826241985876E-4</v>
      </c>
      <c r="J44" s="354">
        <f>取引表!J44/取引表!$J$54</f>
        <v>5.4792070093128342E-4</v>
      </c>
      <c r="K44" s="354">
        <f>取引表!K44/取引表!$K$54</f>
        <v>2.6323667557886263E-4</v>
      </c>
      <c r="L44" s="354">
        <f>取引表!L44/取引表!$L$54</f>
        <v>1.2958739373833715E-4</v>
      </c>
      <c r="M44" s="354">
        <f>取引表!M44/取引表!$M$54</f>
        <v>1.2618724597744711E-3</v>
      </c>
      <c r="N44" s="354">
        <f>取引表!N44/取引表!$N$54</f>
        <v>6.1432484692233323E-4</v>
      </c>
      <c r="O44" s="354">
        <f>取引表!O44/取引表!$O$54</f>
        <v>1.2418853028223355E-4</v>
      </c>
      <c r="P44" s="354">
        <f>取引表!P44/取引表!$P$54</f>
        <v>4.3765155503977591E-4</v>
      </c>
      <c r="Q44" s="354">
        <f>取引表!Q44/取引表!$Q$54</f>
        <v>7.7955642537093307E-4</v>
      </c>
      <c r="R44" s="354">
        <f>取引表!R44/取引表!$R$54</f>
        <v>7.7999903934723215E-4</v>
      </c>
      <c r="S44" s="354">
        <f>取引表!S44/取引表!$S$54</f>
        <v>1.1420196821628524E-3</v>
      </c>
      <c r="T44" s="354">
        <f>取引表!T44/取引表!$T$54</f>
        <v>6.8955945221294164E-4</v>
      </c>
      <c r="U44" s="354">
        <f>取引表!U44/取引表!$U$54</f>
        <v>6.4352543378085947E-4</v>
      </c>
      <c r="V44" s="354">
        <f>取引表!V44/取引表!$V$54</f>
        <v>8.2574058608814779E-4</v>
      </c>
      <c r="W44" s="354">
        <f>取引表!W44/取引表!$W$54</f>
        <v>2.6464034392821242E-4</v>
      </c>
      <c r="X44" s="354">
        <f>取引表!X44/取引表!$X$54</f>
        <v>1.0438723879527391E-3</v>
      </c>
      <c r="Y44" s="354">
        <f>取引表!Y44/取引表!$Y$54</f>
        <v>1.1855420754134773E-3</v>
      </c>
      <c r="Z44" s="354">
        <f>取引表!Z44/取引表!$Z$54</f>
        <v>9.702728405866898E-5</v>
      </c>
      <c r="AA44" s="354">
        <f>取引表!AA44/取引表!$AA$54</f>
        <v>1.0365150134771552E-3</v>
      </c>
      <c r="AB44" s="354">
        <f>取引表!AB44/取引表!$AB$54</f>
        <v>3.2403062669384697E-3</v>
      </c>
      <c r="AC44" s="354">
        <f>取引表!AC44/取引表!$AC$54</f>
        <v>2.0176781633603883E-3</v>
      </c>
      <c r="AD44" s="354">
        <f>取引表!AD44/取引表!$AD$54</f>
        <v>3.3664714423245158E-3</v>
      </c>
      <c r="AE44" s="354">
        <f>取引表!AE44/取引表!$AE$54</f>
        <v>2.3346615185891833E-4</v>
      </c>
      <c r="AF44" s="354">
        <f>取引表!AF44/取引表!$AF$54</f>
        <v>1.8518910952491873E-3</v>
      </c>
      <c r="AG44" s="354">
        <f>取引表!AG44/取引表!$AG$54</f>
        <v>2.4724622506450515E-3</v>
      </c>
      <c r="AH44" s="354">
        <f>取引表!AH44/取引表!$AH$54</f>
        <v>2.5611080267635982E-3</v>
      </c>
      <c r="AI44" s="354">
        <f>取引表!AI44/取引表!$AI$54</f>
        <v>1.9226949589292162E-3</v>
      </c>
      <c r="AJ44" s="354">
        <f>取引表!AJ44/取引表!$AJ$54</f>
        <v>2.6489185999499119E-3</v>
      </c>
      <c r="AK44" s="354">
        <f>取引表!AK44/取引表!$AK$54</f>
        <v>5.8039360637391771E-3</v>
      </c>
      <c r="AL44" s="354">
        <f>取引表!AL44/取引表!$AL$54</f>
        <v>1.6371954981701244E-3</v>
      </c>
      <c r="AM44" s="354">
        <f>取引表!AM44/取引表!$AM$54</f>
        <v>1.7963277190823595E-3</v>
      </c>
      <c r="AN44" s="354">
        <f>取引表!AN44/取引表!$AN$54</f>
        <v>0</v>
      </c>
      <c r="AO44" s="545">
        <f>取引表!AO44/取引表!$AO$54</f>
        <v>1.9565609210022252E-4</v>
      </c>
    </row>
    <row r="45" spans="1:41">
      <c r="A45" s="246" t="s">
        <v>235</v>
      </c>
      <c r="B45" s="543" t="s">
        <v>7</v>
      </c>
      <c r="C45" s="540">
        <f>取引表!C45/取引表!$C$54</f>
        <v>1.3791592259662163E-3</v>
      </c>
      <c r="D45" s="541">
        <f>取引表!D45/取引表!$D$54</f>
        <v>4.4309105626042268E-3</v>
      </c>
      <c r="E45" s="541">
        <f>取引表!E45/取引表!$E$54</f>
        <v>8.0942632633985538E-3</v>
      </c>
      <c r="F45" s="541">
        <f>取引表!F45/取引表!$F$54</f>
        <v>1.3073493510163195E-2</v>
      </c>
      <c r="G45" s="541">
        <f>取引表!G45/取引表!$G$54</f>
        <v>1.2861322639363558E-2</v>
      </c>
      <c r="H45" s="541">
        <f>取引表!H45/取引表!$H$54</f>
        <v>2.8688616648023108E-3</v>
      </c>
      <c r="I45" s="541">
        <f>取引表!I45/取引表!$I$54</f>
        <v>2.4580114472723376E-3</v>
      </c>
      <c r="J45" s="541">
        <f>取引表!J45/取引表!$J$54</f>
        <v>4.3819112724776564E-3</v>
      </c>
      <c r="K45" s="541">
        <f>取引表!K45/取引表!$K$54</f>
        <v>4.7847136914040325E-3</v>
      </c>
      <c r="L45" s="541">
        <f>取引表!L45/取引表!$L$54</f>
        <v>1.6299214412421959E-3</v>
      </c>
      <c r="M45" s="541">
        <f>取引表!M45/取引表!$M$54</f>
        <v>4.70339469161712E-3</v>
      </c>
      <c r="N45" s="541">
        <f>取引表!N45/取引表!$N$54</f>
        <v>5.1965839510151463E-3</v>
      </c>
      <c r="O45" s="541">
        <f>取引表!O45/取引表!$O$54</f>
        <v>3.5307682897844001E-3</v>
      </c>
      <c r="P45" s="541">
        <f>取引表!P45/取引表!$P$54</f>
        <v>3.842155314142033E-3</v>
      </c>
      <c r="Q45" s="541">
        <f>取引表!Q45/取引表!$Q$54</f>
        <v>8.1022366012276255E-3</v>
      </c>
      <c r="R45" s="541">
        <f>取引表!R45/取引表!$R$54</f>
        <v>5.6622191844058001E-3</v>
      </c>
      <c r="S45" s="541">
        <f>取引表!S45/取引表!$S$54</f>
        <v>2.2626131038723679E-3</v>
      </c>
      <c r="T45" s="541">
        <f>取引表!T45/取引表!$T$54</f>
        <v>5.8707227689736854E-4</v>
      </c>
      <c r="U45" s="541">
        <f>取引表!U45/取引表!$U$54</f>
        <v>3.7759988692312786E-3</v>
      </c>
      <c r="V45" s="541">
        <f>取引表!V45/取引表!$V$54</f>
        <v>1.1678087421019363E-3</v>
      </c>
      <c r="W45" s="541">
        <f>取引表!W45/取引表!$W$54</f>
        <v>3.1214434731313806E-3</v>
      </c>
      <c r="X45" s="541">
        <f>取引表!X45/取引表!$X$54</f>
        <v>2.049884119347607E-3</v>
      </c>
      <c r="Y45" s="541">
        <f>取引表!Y45/取引表!$Y$54</f>
        <v>1.2063395958152052E-2</v>
      </c>
      <c r="Z45" s="541">
        <f>取引表!Z45/取引表!$Z$54</f>
        <v>5.7352242449545641E-3</v>
      </c>
      <c r="AA45" s="541">
        <f>取引表!AA45/取引表!$AA$54</f>
        <v>1.0202579643140345E-2</v>
      </c>
      <c r="AB45" s="541">
        <f>取引表!AB45/取引表!$AB$54</f>
        <v>2.0086110390705261E-2</v>
      </c>
      <c r="AC45" s="541">
        <f>取引表!AC45/取引表!$AC$54</f>
        <v>6.9914462147313275E-3</v>
      </c>
      <c r="AD45" s="541">
        <f>取引表!AD45/取引表!$AD$54</f>
        <v>5.1452656507703799E-3</v>
      </c>
      <c r="AE45" s="541">
        <f>取引表!AE45/取引表!$AE$54</f>
        <v>1.1591483695382212E-3</v>
      </c>
      <c r="AF45" s="541">
        <f>取引表!AF45/取引表!$AF$54</f>
        <v>4.009074913400276E-3</v>
      </c>
      <c r="AG45" s="541">
        <f>取引表!AG45/取引表!$AG$54</f>
        <v>3.7126031672129263E-3</v>
      </c>
      <c r="AH45" s="541">
        <f>取引表!AH45/取引表!$AH$54</f>
        <v>8.4471706202354454E-4</v>
      </c>
      <c r="AI45" s="541">
        <f>取引表!AI45/取引表!$AI$54</f>
        <v>8.011369235870926E-3</v>
      </c>
      <c r="AJ45" s="541">
        <f>取引表!AJ45/取引表!$AJ$54</f>
        <v>4.555389088184654E-3</v>
      </c>
      <c r="AK45" s="541">
        <f>取引表!AK45/取引表!$AK$54</f>
        <v>6.7724362865741773E-3</v>
      </c>
      <c r="AL45" s="541">
        <f>取引表!AL45/取引表!$AL$54</f>
        <v>3.9368045461872225E-3</v>
      </c>
      <c r="AM45" s="541">
        <f>取引表!AM45/取引表!$AM$54</f>
        <v>3.0275697171590799E-3</v>
      </c>
      <c r="AN45" s="541">
        <f>取引表!AN45/取引表!$AN$54</f>
        <v>0</v>
      </c>
      <c r="AO45" s="546">
        <f>取引表!AO45/取引表!$AO$54</f>
        <v>0</v>
      </c>
    </row>
    <row r="46" spans="1:41">
      <c r="C46" s="355"/>
      <c r="D46" s="355"/>
      <c r="E46" s="355"/>
      <c r="F46" s="355"/>
      <c r="G46" s="355"/>
      <c r="H46" s="355"/>
      <c r="I46" s="355"/>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c r="AI46" s="355"/>
      <c r="AJ46" s="355"/>
      <c r="AK46" s="355"/>
      <c r="AL46" s="355"/>
      <c r="AM46" s="355"/>
      <c r="AN46" s="355"/>
      <c r="AO46" s="355"/>
    </row>
  </sheetData>
  <phoneticPr fontId="3"/>
  <pageMargins left="0.3" right="0.27" top="0.74803149606299213" bottom="0.74803149606299213" header="0.31496062992125984" footer="0.31496062992125984"/>
  <pageSetup paperSize="9"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6"/>
  <sheetViews>
    <sheetView topLeftCell="A2" zoomScale="85" zoomScaleNormal="85" workbookViewId="0">
      <pane xSplit="2" ySplit="5" topLeftCell="C7" activePane="bottomRight" state="frozen"/>
      <selection activeCell="A2" sqref="A2"/>
      <selection pane="topRight" activeCell="C2" sqref="C2"/>
      <selection pane="bottomLeft" activeCell="A7" sqref="A7"/>
      <selection pane="bottomRight" activeCell="A2" sqref="A2"/>
    </sheetView>
  </sheetViews>
  <sheetFormatPr defaultRowHeight="13.5"/>
  <sheetData>
    <row r="1" spans="1:41">
      <c r="A1" s="223" t="s">
        <v>199</v>
      </c>
    </row>
    <row r="3" spans="1:41">
      <c r="B3" s="223" t="s">
        <v>317</v>
      </c>
    </row>
    <row r="5" spans="1:41">
      <c r="A5" s="310"/>
      <c r="B5" s="311"/>
      <c r="C5" s="312" t="s">
        <v>31</v>
      </c>
      <c r="D5" s="312" t="s">
        <v>32</v>
      </c>
      <c r="E5" s="312" t="s">
        <v>33</v>
      </c>
      <c r="F5" s="312" t="s">
        <v>34</v>
      </c>
      <c r="G5" s="313" t="s">
        <v>201</v>
      </c>
      <c r="H5" s="313" t="s">
        <v>202</v>
      </c>
      <c r="I5" s="313" t="s">
        <v>203</v>
      </c>
      <c r="J5" s="313" t="s">
        <v>204</v>
      </c>
      <c r="K5" s="313" t="s">
        <v>205</v>
      </c>
      <c r="L5" s="313" t="s">
        <v>206</v>
      </c>
      <c r="M5" s="313" t="s">
        <v>207</v>
      </c>
      <c r="N5" s="313" t="s">
        <v>208</v>
      </c>
      <c r="O5" s="313" t="s">
        <v>209</v>
      </c>
      <c r="P5" s="313" t="s">
        <v>210</v>
      </c>
      <c r="Q5" s="313" t="s">
        <v>211</v>
      </c>
      <c r="R5" s="313" t="s">
        <v>212</v>
      </c>
      <c r="S5" s="313" t="s">
        <v>213</v>
      </c>
      <c r="T5" s="313" t="s">
        <v>214</v>
      </c>
      <c r="U5" s="313" t="s">
        <v>215</v>
      </c>
      <c r="V5" s="313" t="s">
        <v>216</v>
      </c>
      <c r="W5" s="313" t="s">
        <v>217</v>
      </c>
      <c r="X5" s="313" t="s">
        <v>218</v>
      </c>
      <c r="Y5" s="313" t="s">
        <v>219</v>
      </c>
      <c r="Z5" s="313" t="s">
        <v>220</v>
      </c>
      <c r="AA5" s="313" t="s">
        <v>221</v>
      </c>
      <c r="AB5" s="313" t="s">
        <v>222</v>
      </c>
      <c r="AC5" s="313" t="s">
        <v>223</v>
      </c>
      <c r="AD5" s="313" t="s">
        <v>224</v>
      </c>
      <c r="AE5" s="313" t="s">
        <v>225</v>
      </c>
      <c r="AF5" s="313" t="s">
        <v>226</v>
      </c>
      <c r="AG5" s="313" t="s">
        <v>227</v>
      </c>
      <c r="AH5" s="313" t="s">
        <v>228</v>
      </c>
      <c r="AI5" s="313" t="s">
        <v>229</v>
      </c>
      <c r="AJ5" s="313" t="s">
        <v>230</v>
      </c>
      <c r="AK5" s="313" t="s">
        <v>231</v>
      </c>
      <c r="AL5" s="313" t="s">
        <v>232</v>
      </c>
      <c r="AM5" s="313" t="s">
        <v>233</v>
      </c>
      <c r="AN5" s="313" t="s">
        <v>234</v>
      </c>
      <c r="AO5" s="314" t="s">
        <v>235</v>
      </c>
    </row>
    <row r="6" spans="1:41">
      <c r="A6" s="315"/>
      <c r="B6" s="247"/>
      <c r="C6" s="304" t="s">
        <v>397</v>
      </c>
      <c r="D6" s="305" t="s">
        <v>398</v>
      </c>
      <c r="E6" s="305" t="s">
        <v>399</v>
      </c>
      <c r="F6" s="305" t="s">
        <v>1</v>
      </c>
      <c r="G6" s="305" t="s">
        <v>246</v>
      </c>
      <c r="H6" s="305" t="s">
        <v>15</v>
      </c>
      <c r="I6" s="305" t="s">
        <v>443</v>
      </c>
      <c r="J6" s="305" t="s">
        <v>17</v>
      </c>
      <c r="K6" s="305" t="s">
        <v>441</v>
      </c>
      <c r="L6" s="305" t="s">
        <v>442</v>
      </c>
      <c r="M6" s="305" t="s">
        <v>444</v>
      </c>
      <c r="N6" s="305" t="s">
        <v>20</v>
      </c>
      <c r="O6" s="305" t="s">
        <v>21</v>
      </c>
      <c r="P6" s="305" t="s">
        <v>22</v>
      </c>
      <c r="Q6" s="305" t="s">
        <v>445</v>
      </c>
      <c r="R6" s="305" t="s">
        <v>446</v>
      </c>
      <c r="S6" s="305" t="s">
        <v>447</v>
      </c>
      <c r="T6" s="305" t="s">
        <v>197</v>
      </c>
      <c r="U6" s="305" t="s">
        <v>23</v>
      </c>
      <c r="V6" s="305" t="s">
        <v>448</v>
      </c>
      <c r="W6" s="305" t="s">
        <v>24</v>
      </c>
      <c r="X6" s="305" t="s">
        <v>449</v>
      </c>
      <c r="Y6" s="305" t="s">
        <v>2</v>
      </c>
      <c r="Z6" s="305" t="s">
        <v>450</v>
      </c>
      <c r="AA6" s="305" t="s">
        <v>250</v>
      </c>
      <c r="AB6" s="305" t="s">
        <v>251</v>
      </c>
      <c r="AC6" s="305" t="s">
        <v>3</v>
      </c>
      <c r="AD6" s="305" t="s">
        <v>451</v>
      </c>
      <c r="AE6" s="305" t="s">
        <v>5</v>
      </c>
      <c r="AF6" s="305" t="s">
        <v>452</v>
      </c>
      <c r="AG6" s="305" t="s">
        <v>198</v>
      </c>
      <c r="AH6" s="305" t="s">
        <v>6</v>
      </c>
      <c r="AI6" s="305" t="s">
        <v>453</v>
      </c>
      <c r="AJ6" s="305" t="s">
        <v>454</v>
      </c>
      <c r="AK6" s="305" t="s">
        <v>420</v>
      </c>
      <c r="AL6" s="305" t="s">
        <v>455</v>
      </c>
      <c r="AM6" s="305" t="s">
        <v>456</v>
      </c>
      <c r="AN6" s="305" t="s">
        <v>10</v>
      </c>
      <c r="AO6" s="316" t="s">
        <v>7</v>
      </c>
    </row>
    <row r="7" spans="1:41">
      <c r="A7" s="317" t="s">
        <v>31</v>
      </c>
      <c r="B7" s="249" t="s">
        <v>0</v>
      </c>
      <c r="C7" s="306">
        <f t="shared" ref="C7:R22" si="0">IF($B7=C$6,1,0)</f>
        <v>1</v>
      </c>
      <c r="D7" s="307">
        <f t="shared" si="0"/>
        <v>0</v>
      </c>
      <c r="E7" s="307">
        <f t="shared" si="0"/>
        <v>0</v>
      </c>
      <c r="F7" s="307">
        <f t="shared" si="0"/>
        <v>0</v>
      </c>
      <c r="G7" s="307">
        <f t="shared" si="0"/>
        <v>0</v>
      </c>
      <c r="H7" s="307">
        <f t="shared" si="0"/>
        <v>0</v>
      </c>
      <c r="I7" s="307">
        <f t="shared" si="0"/>
        <v>0</v>
      </c>
      <c r="J7" s="307">
        <f t="shared" si="0"/>
        <v>0</v>
      </c>
      <c r="K7" s="307">
        <f t="shared" si="0"/>
        <v>0</v>
      </c>
      <c r="L7" s="307">
        <f t="shared" si="0"/>
        <v>0</v>
      </c>
      <c r="M7" s="307">
        <f t="shared" si="0"/>
        <v>0</v>
      </c>
      <c r="N7" s="307">
        <f t="shared" si="0"/>
        <v>0</v>
      </c>
      <c r="O7" s="307">
        <f t="shared" si="0"/>
        <v>0</v>
      </c>
      <c r="P7" s="307">
        <f t="shared" si="0"/>
        <v>0</v>
      </c>
      <c r="Q7" s="307">
        <f t="shared" si="0"/>
        <v>0</v>
      </c>
      <c r="R7" s="307">
        <f t="shared" si="0"/>
        <v>0</v>
      </c>
      <c r="S7" s="307">
        <f t="shared" ref="S7:AO18" si="1">IF($B7=S$6,1,0)</f>
        <v>0</v>
      </c>
      <c r="T7" s="307">
        <f t="shared" si="1"/>
        <v>0</v>
      </c>
      <c r="U7" s="307">
        <f t="shared" si="1"/>
        <v>0</v>
      </c>
      <c r="V7" s="307">
        <f t="shared" si="1"/>
        <v>0</v>
      </c>
      <c r="W7" s="307">
        <f t="shared" si="1"/>
        <v>0</v>
      </c>
      <c r="X7" s="307">
        <f t="shared" si="1"/>
        <v>0</v>
      </c>
      <c r="Y7" s="307">
        <f t="shared" si="1"/>
        <v>0</v>
      </c>
      <c r="Z7" s="307">
        <f t="shared" si="1"/>
        <v>0</v>
      </c>
      <c r="AA7" s="307">
        <f t="shared" si="1"/>
        <v>0</v>
      </c>
      <c r="AB7" s="307">
        <f t="shared" si="1"/>
        <v>0</v>
      </c>
      <c r="AC7" s="307">
        <f t="shared" si="1"/>
        <v>0</v>
      </c>
      <c r="AD7" s="307">
        <f t="shared" si="1"/>
        <v>0</v>
      </c>
      <c r="AE7" s="307">
        <f t="shared" si="1"/>
        <v>0</v>
      </c>
      <c r="AF7" s="307">
        <f t="shared" si="1"/>
        <v>0</v>
      </c>
      <c r="AG7" s="307">
        <f t="shared" si="1"/>
        <v>0</v>
      </c>
      <c r="AH7" s="307">
        <f t="shared" si="1"/>
        <v>0</v>
      </c>
      <c r="AI7" s="307">
        <f t="shared" si="1"/>
        <v>0</v>
      </c>
      <c r="AJ7" s="307">
        <f t="shared" si="1"/>
        <v>0</v>
      </c>
      <c r="AK7" s="307">
        <f t="shared" si="1"/>
        <v>0</v>
      </c>
      <c r="AL7" s="307">
        <f t="shared" si="1"/>
        <v>0</v>
      </c>
      <c r="AM7" s="307">
        <f t="shared" si="1"/>
        <v>0</v>
      </c>
      <c r="AN7" s="307">
        <f t="shared" si="1"/>
        <v>0</v>
      </c>
      <c r="AO7" s="318">
        <f t="shared" si="1"/>
        <v>0</v>
      </c>
    </row>
    <row r="8" spans="1:41">
      <c r="A8" s="319" t="s">
        <v>32</v>
      </c>
      <c r="B8" s="251" t="s">
        <v>398</v>
      </c>
      <c r="C8" s="308">
        <f t="shared" si="0"/>
        <v>0</v>
      </c>
      <c r="D8" s="309">
        <f t="shared" si="0"/>
        <v>1</v>
      </c>
      <c r="E8" s="309">
        <f t="shared" si="0"/>
        <v>0</v>
      </c>
      <c r="F8" s="309">
        <f t="shared" si="0"/>
        <v>0</v>
      </c>
      <c r="G8" s="309">
        <f t="shared" si="0"/>
        <v>0</v>
      </c>
      <c r="H8" s="309">
        <f t="shared" si="0"/>
        <v>0</v>
      </c>
      <c r="I8" s="309">
        <f t="shared" si="0"/>
        <v>0</v>
      </c>
      <c r="J8" s="309">
        <f t="shared" si="0"/>
        <v>0</v>
      </c>
      <c r="K8" s="309">
        <f t="shared" si="0"/>
        <v>0</v>
      </c>
      <c r="L8" s="309">
        <f t="shared" si="0"/>
        <v>0</v>
      </c>
      <c r="M8" s="309">
        <f t="shared" si="0"/>
        <v>0</v>
      </c>
      <c r="N8" s="309">
        <f t="shared" si="0"/>
        <v>0</v>
      </c>
      <c r="O8" s="309">
        <f t="shared" si="0"/>
        <v>0</v>
      </c>
      <c r="P8" s="309">
        <f t="shared" si="0"/>
        <v>0</v>
      </c>
      <c r="Q8" s="309">
        <f t="shared" si="0"/>
        <v>0</v>
      </c>
      <c r="R8" s="309">
        <f t="shared" si="0"/>
        <v>0</v>
      </c>
      <c r="S8" s="309">
        <f t="shared" si="1"/>
        <v>0</v>
      </c>
      <c r="T8" s="309">
        <f t="shared" si="1"/>
        <v>0</v>
      </c>
      <c r="U8" s="309">
        <f t="shared" si="1"/>
        <v>0</v>
      </c>
      <c r="V8" s="309">
        <f t="shared" si="1"/>
        <v>0</v>
      </c>
      <c r="W8" s="309">
        <f t="shared" si="1"/>
        <v>0</v>
      </c>
      <c r="X8" s="309">
        <f t="shared" si="1"/>
        <v>0</v>
      </c>
      <c r="Y8" s="309">
        <f t="shared" si="1"/>
        <v>0</v>
      </c>
      <c r="Z8" s="309">
        <f t="shared" si="1"/>
        <v>0</v>
      </c>
      <c r="AA8" s="309">
        <f t="shared" si="1"/>
        <v>0</v>
      </c>
      <c r="AB8" s="309">
        <f t="shared" si="1"/>
        <v>0</v>
      </c>
      <c r="AC8" s="309">
        <f t="shared" si="1"/>
        <v>0</v>
      </c>
      <c r="AD8" s="309">
        <f t="shared" si="1"/>
        <v>0</v>
      </c>
      <c r="AE8" s="309">
        <f t="shared" si="1"/>
        <v>0</v>
      </c>
      <c r="AF8" s="309">
        <f t="shared" si="1"/>
        <v>0</v>
      </c>
      <c r="AG8" s="309">
        <f t="shared" si="1"/>
        <v>0</v>
      </c>
      <c r="AH8" s="309">
        <f t="shared" si="1"/>
        <v>0</v>
      </c>
      <c r="AI8" s="309">
        <f t="shared" si="1"/>
        <v>0</v>
      </c>
      <c r="AJ8" s="309">
        <f t="shared" si="1"/>
        <v>0</v>
      </c>
      <c r="AK8" s="309">
        <f t="shared" si="1"/>
        <v>0</v>
      </c>
      <c r="AL8" s="309">
        <f t="shared" si="1"/>
        <v>0</v>
      </c>
      <c r="AM8" s="309">
        <f t="shared" si="1"/>
        <v>0</v>
      </c>
      <c r="AN8" s="309">
        <f t="shared" si="1"/>
        <v>0</v>
      </c>
      <c r="AO8" s="320">
        <f t="shared" si="1"/>
        <v>0</v>
      </c>
    </row>
    <row r="9" spans="1:41">
      <c r="A9" s="319" t="s">
        <v>33</v>
      </c>
      <c r="B9" s="251" t="s">
        <v>399</v>
      </c>
      <c r="C9" s="308">
        <f t="shared" si="0"/>
        <v>0</v>
      </c>
      <c r="D9" s="309">
        <f t="shared" si="0"/>
        <v>0</v>
      </c>
      <c r="E9" s="309">
        <f t="shared" si="0"/>
        <v>1</v>
      </c>
      <c r="F9" s="309">
        <f t="shared" si="0"/>
        <v>0</v>
      </c>
      <c r="G9" s="309">
        <f t="shared" si="0"/>
        <v>0</v>
      </c>
      <c r="H9" s="309">
        <f t="shared" si="0"/>
        <v>0</v>
      </c>
      <c r="I9" s="309">
        <f t="shared" si="0"/>
        <v>0</v>
      </c>
      <c r="J9" s="309">
        <f t="shared" si="0"/>
        <v>0</v>
      </c>
      <c r="K9" s="309">
        <f t="shared" si="0"/>
        <v>0</v>
      </c>
      <c r="L9" s="309">
        <f t="shared" si="0"/>
        <v>0</v>
      </c>
      <c r="M9" s="309">
        <f t="shared" si="0"/>
        <v>0</v>
      </c>
      <c r="N9" s="309">
        <f t="shared" si="0"/>
        <v>0</v>
      </c>
      <c r="O9" s="309">
        <f t="shared" si="0"/>
        <v>0</v>
      </c>
      <c r="P9" s="309">
        <f t="shared" si="0"/>
        <v>0</v>
      </c>
      <c r="Q9" s="309">
        <f t="shared" si="0"/>
        <v>0</v>
      </c>
      <c r="R9" s="309">
        <f t="shared" si="0"/>
        <v>0</v>
      </c>
      <c r="S9" s="309">
        <f t="shared" si="1"/>
        <v>0</v>
      </c>
      <c r="T9" s="309">
        <f t="shared" si="1"/>
        <v>0</v>
      </c>
      <c r="U9" s="309">
        <f t="shared" si="1"/>
        <v>0</v>
      </c>
      <c r="V9" s="309">
        <f t="shared" si="1"/>
        <v>0</v>
      </c>
      <c r="W9" s="309">
        <f t="shared" si="1"/>
        <v>0</v>
      </c>
      <c r="X9" s="309">
        <f t="shared" si="1"/>
        <v>0</v>
      </c>
      <c r="Y9" s="309">
        <f t="shared" si="1"/>
        <v>0</v>
      </c>
      <c r="Z9" s="309">
        <f t="shared" si="1"/>
        <v>0</v>
      </c>
      <c r="AA9" s="309">
        <f t="shared" si="1"/>
        <v>0</v>
      </c>
      <c r="AB9" s="309">
        <f t="shared" si="1"/>
        <v>0</v>
      </c>
      <c r="AC9" s="309">
        <f t="shared" si="1"/>
        <v>0</v>
      </c>
      <c r="AD9" s="309">
        <f t="shared" si="1"/>
        <v>0</v>
      </c>
      <c r="AE9" s="309">
        <f t="shared" si="1"/>
        <v>0</v>
      </c>
      <c r="AF9" s="309">
        <f t="shared" si="1"/>
        <v>0</v>
      </c>
      <c r="AG9" s="309">
        <f t="shared" si="1"/>
        <v>0</v>
      </c>
      <c r="AH9" s="309">
        <f t="shared" si="1"/>
        <v>0</v>
      </c>
      <c r="AI9" s="309">
        <f t="shared" si="1"/>
        <v>0</v>
      </c>
      <c r="AJ9" s="309">
        <f t="shared" si="1"/>
        <v>0</v>
      </c>
      <c r="AK9" s="309">
        <f t="shared" si="1"/>
        <v>0</v>
      </c>
      <c r="AL9" s="309">
        <f t="shared" si="1"/>
        <v>0</v>
      </c>
      <c r="AM9" s="309">
        <f t="shared" si="1"/>
        <v>0</v>
      </c>
      <c r="AN9" s="309">
        <f t="shared" si="1"/>
        <v>0</v>
      </c>
      <c r="AO9" s="320">
        <f t="shared" si="1"/>
        <v>0</v>
      </c>
    </row>
    <row r="10" spans="1:41">
      <c r="A10" s="321" t="s">
        <v>34</v>
      </c>
      <c r="B10" s="251" t="s">
        <v>1</v>
      </c>
      <c r="C10" s="308">
        <f t="shared" si="0"/>
        <v>0</v>
      </c>
      <c r="D10" s="309">
        <f t="shared" si="0"/>
        <v>0</v>
      </c>
      <c r="E10" s="309">
        <f t="shared" si="0"/>
        <v>0</v>
      </c>
      <c r="F10" s="309">
        <f t="shared" si="0"/>
        <v>1</v>
      </c>
      <c r="G10" s="309">
        <f t="shared" si="0"/>
        <v>0</v>
      </c>
      <c r="H10" s="309">
        <f t="shared" si="0"/>
        <v>0</v>
      </c>
      <c r="I10" s="309">
        <f t="shared" si="0"/>
        <v>0</v>
      </c>
      <c r="J10" s="309">
        <f t="shared" si="0"/>
        <v>0</v>
      </c>
      <c r="K10" s="309">
        <f t="shared" si="0"/>
        <v>0</v>
      </c>
      <c r="L10" s="309">
        <f t="shared" si="0"/>
        <v>0</v>
      </c>
      <c r="M10" s="309">
        <f t="shared" si="0"/>
        <v>0</v>
      </c>
      <c r="N10" s="309">
        <f t="shared" si="0"/>
        <v>0</v>
      </c>
      <c r="O10" s="309">
        <f t="shared" si="0"/>
        <v>0</v>
      </c>
      <c r="P10" s="309">
        <f t="shared" si="0"/>
        <v>0</v>
      </c>
      <c r="Q10" s="309">
        <f t="shared" si="0"/>
        <v>0</v>
      </c>
      <c r="R10" s="309">
        <f t="shared" si="0"/>
        <v>0</v>
      </c>
      <c r="S10" s="309">
        <f t="shared" si="1"/>
        <v>0</v>
      </c>
      <c r="T10" s="309">
        <f t="shared" si="1"/>
        <v>0</v>
      </c>
      <c r="U10" s="309">
        <f t="shared" si="1"/>
        <v>0</v>
      </c>
      <c r="V10" s="309">
        <f t="shared" si="1"/>
        <v>0</v>
      </c>
      <c r="W10" s="309">
        <f t="shared" si="1"/>
        <v>0</v>
      </c>
      <c r="X10" s="309">
        <f t="shared" si="1"/>
        <v>0</v>
      </c>
      <c r="Y10" s="309">
        <f t="shared" si="1"/>
        <v>0</v>
      </c>
      <c r="Z10" s="309">
        <f t="shared" si="1"/>
        <v>0</v>
      </c>
      <c r="AA10" s="309">
        <f t="shared" si="1"/>
        <v>0</v>
      </c>
      <c r="AB10" s="309">
        <f t="shared" si="1"/>
        <v>0</v>
      </c>
      <c r="AC10" s="309">
        <f t="shared" si="1"/>
        <v>0</v>
      </c>
      <c r="AD10" s="309">
        <f t="shared" si="1"/>
        <v>0</v>
      </c>
      <c r="AE10" s="309">
        <f t="shared" si="1"/>
        <v>0</v>
      </c>
      <c r="AF10" s="309">
        <f t="shared" si="1"/>
        <v>0</v>
      </c>
      <c r="AG10" s="309">
        <f t="shared" si="1"/>
        <v>0</v>
      </c>
      <c r="AH10" s="309">
        <f t="shared" si="1"/>
        <v>0</v>
      </c>
      <c r="AI10" s="309">
        <f t="shared" si="1"/>
        <v>0</v>
      </c>
      <c r="AJ10" s="309">
        <f t="shared" si="1"/>
        <v>0</v>
      </c>
      <c r="AK10" s="309">
        <f t="shared" si="1"/>
        <v>0</v>
      </c>
      <c r="AL10" s="309">
        <f t="shared" si="1"/>
        <v>0</v>
      </c>
      <c r="AM10" s="309">
        <f t="shared" si="1"/>
        <v>0</v>
      </c>
      <c r="AN10" s="309">
        <f t="shared" si="1"/>
        <v>0</v>
      </c>
      <c r="AO10" s="320">
        <f t="shared" si="1"/>
        <v>0</v>
      </c>
    </row>
    <row r="11" spans="1:41">
      <c r="A11" s="321" t="s">
        <v>201</v>
      </c>
      <c r="B11" s="251" t="s">
        <v>246</v>
      </c>
      <c r="C11" s="308">
        <f t="shared" si="0"/>
        <v>0</v>
      </c>
      <c r="D11" s="309">
        <f t="shared" si="0"/>
        <v>0</v>
      </c>
      <c r="E11" s="309">
        <f t="shared" si="0"/>
        <v>0</v>
      </c>
      <c r="F11" s="309">
        <f t="shared" si="0"/>
        <v>0</v>
      </c>
      <c r="G11" s="309">
        <f t="shared" si="0"/>
        <v>1</v>
      </c>
      <c r="H11" s="309">
        <f t="shared" si="0"/>
        <v>0</v>
      </c>
      <c r="I11" s="309">
        <f t="shared" si="0"/>
        <v>0</v>
      </c>
      <c r="J11" s="309">
        <f t="shared" si="0"/>
        <v>0</v>
      </c>
      <c r="K11" s="309">
        <f t="shared" si="0"/>
        <v>0</v>
      </c>
      <c r="L11" s="309">
        <f t="shared" si="0"/>
        <v>0</v>
      </c>
      <c r="M11" s="309">
        <f t="shared" si="0"/>
        <v>0</v>
      </c>
      <c r="N11" s="309">
        <f t="shared" si="0"/>
        <v>0</v>
      </c>
      <c r="O11" s="309">
        <f t="shared" si="0"/>
        <v>0</v>
      </c>
      <c r="P11" s="309">
        <f t="shared" si="0"/>
        <v>0</v>
      </c>
      <c r="Q11" s="309">
        <f t="shared" si="0"/>
        <v>0</v>
      </c>
      <c r="R11" s="309">
        <f t="shared" si="0"/>
        <v>0</v>
      </c>
      <c r="S11" s="309">
        <f t="shared" si="1"/>
        <v>0</v>
      </c>
      <c r="T11" s="309">
        <f t="shared" si="1"/>
        <v>0</v>
      </c>
      <c r="U11" s="309">
        <f t="shared" si="1"/>
        <v>0</v>
      </c>
      <c r="V11" s="309">
        <f t="shared" si="1"/>
        <v>0</v>
      </c>
      <c r="W11" s="309">
        <f t="shared" si="1"/>
        <v>0</v>
      </c>
      <c r="X11" s="309">
        <f t="shared" si="1"/>
        <v>0</v>
      </c>
      <c r="Y11" s="309">
        <f t="shared" si="1"/>
        <v>0</v>
      </c>
      <c r="Z11" s="309">
        <f t="shared" si="1"/>
        <v>0</v>
      </c>
      <c r="AA11" s="309">
        <f t="shared" si="1"/>
        <v>0</v>
      </c>
      <c r="AB11" s="309">
        <f t="shared" si="1"/>
        <v>0</v>
      </c>
      <c r="AC11" s="309">
        <f t="shared" si="1"/>
        <v>0</v>
      </c>
      <c r="AD11" s="309">
        <f t="shared" si="1"/>
        <v>0</v>
      </c>
      <c r="AE11" s="309">
        <f t="shared" si="1"/>
        <v>0</v>
      </c>
      <c r="AF11" s="309">
        <f t="shared" si="1"/>
        <v>0</v>
      </c>
      <c r="AG11" s="309">
        <f t="shared" si="1"/>
        <v>0</v>
      </c>
      <c r="AH11" s="309">
        <f t="shared" si="1"/>
        <v>0</v>
      </c>
      <c r="AI11" s="309">
        <f t="shared" si="1"/>
        <v>0</v>
      </c>
      <c r="AJ11" s="309">
        <f t="shared" si="1"/>
        <v>0</v>
      </c>
      <c r="AK11" s="309">
        <f t="shared" si="1"/>
        <v>0</v>
      </c>
      <c r="AL11" s="309">
        <f t="shared" si="1"/>
        <v>0</v>
      </c>
      <c r="AM11" s="309">
        <f t="shared" si="1"/>
        <v>0</v>
      </c>
      <c r="AN11" s="309">
        <f t="shared" si="1"/>
        <v>0</v>
      </c>
      <c r="AO11" s="320">
        <f t="shared" si="1"/>
        <v>0</v>
      </c>
    </row>
    <row r="12" spans="1:41">
      <c r="A12" s="321" t="s">
        <v>202</v>
      </c>
      <c r="B12" s="251" t="s">
        <v>15</v>
      </c>
      <c r="C12" s="308">
        <f t="shared" si="0"/>
        <v>0</v>
      </c>
      <c r="D12" s="309">
        <f t="shared" si="0"/>
        <v>0</v>
      </c>
      <c r="E12" s="309">
        <f t="shared" si="0"/>
        <v>0</v>
      </c>
      <c r="F12" s="309">
        <f t="shared" si="0"/>
        <v>0</v>
      </c>
      <c r="G12" s="309">
        <f t="shared" si="0"/>
        <v>0</v>
      </c>
      <c r="H12" s="309">
        <f t="shared" si="0"/>
        <v>1</v>
      </c>
      <c r="I12" s="309">
        <f t="shared" si="0"/>
        <v>0</v>
      </c>
      <c r="J12" s="309">
        <f t="shared" si="0"/>
        <v>0</v>
      </c>
      <c r="K12" s="309">
        <f t="shared" si="0"/>
        <v>0</v>
      </c>
      <c r="L12" s="309">
        <f t="shared" si="0"/>
        <v>0</v>
      </c>
      <c r="M12" s="309">
        <f t="shared" si="0"/>
        <v>0</v>
      </c>
      <c r="N12" s="309">
        <f t="shared" si="0"/>
        <v>0</v>
      </c>
      <c r="O12" s="309">
        <f t="shared" si="0"/>
        <v>0</v>
      </c>
      <c r="P12" s="309">
        <f t="shared" si="0"/>
        <v>0</v>
      </c>
      <c r="Q12" s="309">
        <f t="shared" si="0"/>
        <v>0</v>
      </c>
      <c r="R12" s="309">
        <f t="shared" si="0"/>
        <v>0</v>
      </c>
      <c r="S12" s="309">
        <f t="shared" si="1"/>
        <v>0</v>
      </c>
      <c r="T12" s="309">
        <f t="shared" si="1"/>
        <v>0</v>
      </c>
      <c r="U12" s="309">
        <f t="shared" si="1"/>
        <v>0</v>
      </c>
      <c r="V12" s="309">
        <f t="shared" si="1"/>
        <v>0</v>
      </c>
      <c r="W12" s="309">
        <f t="shared" si="1"/>
        <v>0</v>
      </c>
      <c r="X12" s="309">
        <f t="shared" si="1"/>
        <v>0</v>
      </c>
      <c r="Y12" s="309">
        <f t="shared" si="1"/>
        <v>0</v>
      </c>
      <c r="Z12" s="309">
        <f t="shared" si="1"/>
        <v>0</v>
      </c>
      <c r="AA12" s="309">
        <f t="shared" si="1"/>
        <v>0</v>
      </c>
      <c r="AB12" s="309">
        <f t="shared" si="1"/>
        <v>0</v>
      </c>
      <c r="AC12" s="309">
        <f t="shared" si="1"/>
        <v>0</v>
      </c>
      <c r="AD12" s="309">
        <f t="shared" si="1"/>
        <v>0</v>
      </c>
      <c r="AE12" s="309">
        <f t="shared" si="1"/>
        <v>0</v>
      </c>
      <c r="AF12" s="309">
        <f t="shared" si="1"/>
        <v>0</v>
      </c>
      <c r="AG12" s="309">
        <f t="shared" si="1"/>
        <v>0</v>
      </c>
      <c r="AH12" s="309">
        <f t="shared" si="1"/>
        <v>0</v>
      </c>
      <c r="AI12" s="309">
        <f t="shared" si="1"/>
        <v>0</v>
      </c>
      <c r="AJ12" s="309">
        <f t="shared" si="1"/>
        <v>0</v>
      </c>
      <c r="AK12" s="309">
        <f t="shared" si="1"/>
        <v>0</v>
      </c>
      <c r="AL12" s="309">
        <f t="shared" si="1"/>
        <v>0</v>
      </c>
      <c r="AM12" s="309">
        <f t="shared" si="1"/>
        <v>0</v>
      </c>
      <c r="AN12" s="309">
        <f t="shared" si="1"/>
        <v>0</v>
      </c>
      <c r="AO12" s="320">
        <f t="shared" si="1"/>
        <v>0</v>
      </c>
    </row>
    <row r="13" spans="1:41">
      <c r="A13" s="321" t="s">
        <v>203</v>
      </c>
      <c r="B13" s="251" t="s">
        <v>16</v>
      </c>
      <c r="C13" s="308">
        <f t="shared" si="0"/>
        <v>0</v>
      </c>
      <c r="D13" s="309">
        <f t="shared" si="0"/>
        <v>0</v>
      </c>
      <c r="E13" s="309">
        <f t="shared" si="0"/>
        <v>0</v>
      </c>
      <c r="F13" s="309">
        <f t="shared" si="0"/>
        <v>0</v>
      </c>
      <c r="G13" s="309">
        <f t="shared" si="0"/>
        <v>0</v>
      </c>
      <c r="H13" s="309">
        <f t="shared" si="0"/>
        <v>0</v>
      </c>
      <c r="I13" s="309">
        <f t="shared" si="0"/>
        <v>1</v>
      </c>
      <c r="J13" s="309">
        <f t="shared" si="0"/>
        <v>0</v>
      </c>
      <c r="K13" s="309">
        <f t="shared" si="0"/>
        <v>0</v>
      </c>
      <c r="L13" s="309">
        <f t="shared" si="0"/>
        <v>0</v>
      </c>
      <c r="M13" s="309">
        <f t="shared" si="0"/>
        <v>0</v>
      </c>
      <c r="N13" s="309">
        <f t="shared" si="0"/>
        <v>0</v>
      </c>
      <c r="O13" s="309">
        <f t="shared" si="0"/>
        <v>0</v>
      </c>
      <c r="P13" s="309">
        <f t="shared" si="0"/>
        <v>0</v>
      </c>
      <c r="Q13" s="309">
        <f t="shared" si="0"/>
        <v>0</v>
      </c>
      <c r="R13" s="309">
        <f t="shared" si="0"/>
        <v>0</v>
      </c>
      <c r="S13" s="309">
        <f t="shared" si="1"/>
        <v>0</v>
      </c>
      <c r="T13" s="309">
        <f t="shared" si="1"/>
        <v>0</v>
      </c>
      <c r="U13" s="309">
        <f t="shared" si="1"/>
        <v>0</v>
      </c>
      <c r="V13" s="309">
        <f t="shared" si="1"/>
        <v>0</v>
      </c>
      <c r="W13" s="309">
        <f t="shared" si="1"/>
        <v>0</v>
      </c>
      <c r="X13" s="309">
        <f t="shared" si="1"/>
        <v>0</v>
      </c>
      <c r="Y13" s="309">
        <f t="shared" si="1"/>
        <v>0</v>
      </c>
      <c r="Z13" s="309">
        <f t="shared" si="1"/>
        <v>0</v>
      </c>
      <c r="AA13" s="309">
        <f t="shared" si="1"/>
        <v>0</v>
      </c>
      <c r="AB13" s="309">
        <f t="shared" si="1"/>
        <v>0</v>
      </c>
      <c r="AC13" s="309">
        <f t="shared" si="1"/>
        <v>0</v>
      </c>
      <c r="AD13" s="309">
        <f t="shared" si="1"/>
        <v>0</v>
      </c>
      <c r="AE13" s="309">
        <f t="shared" si="1"/>
        <v>0</v>
      </c>
      <c r="AF13" s="309">
        <f t="shared" si="1"/>
        <v>0</v>
      </c>
      <c r="AG13" s="309">
        <f t="shared" si="1"/>
        <v>0</v>
      </c>
      <c r="AH13" s="309">
        <f t="shared" si="1"/>
        <v>0</v>
      </c>
      <c r="AI13" s="309">
        <f t="shared" si="1"/>
        <v>0</v>
      </c>
      <c r="AJ13" s="309">
        <f t="shared" si="1"/>
        <v>0</v>
      </c>
      <c r="AK13" s="309">
        <f t="shared" si="1"/>
        <v>0</v>
      </c>
      <c r="AL13" s="309">
        <f t="shared" si="1"/>
        <v>0</v>
      </c>
      <c r="AM13" s="309">
        <f t="shared" si="1"/>
        <v>0</v>
      </c>
      <c r="AN13" s="309">
        <f t="shared" si="1"/>
        <v>0</v>
      </c>
      <c r="AO13" s="320">
        <f t="shared" si="1"/>
        <v>0</v>
      </c>
    </row>
    <row r="14" spans="1:41">
      <c r="A14" s="321" t="s">
        <v>204</v>
      </c>
      <c r="B14" s="251" t="s">
        <v>17</v>
      </c>
      <c r="C14" s="308">
        <f t="shared" si="0"/>
        <v>0</v>
      </c>
      <c r="D14" s="309">
        <f t="shared" si="0"/>
        <v>0</v>
      </c>
      <c r="E14" s="309">
        <f t="shared" si="0"/>
        <v>0</v>
      </c>
      <c r="F14" s="309">
        <f t="shared" si="0"/>
        <v>0</v>
      </c>
      <c r="G14" s="309">
        <f t="shared" si="0"/>
        <v>0</v>
      </c>
      <c r="H14" s="309">
        <f t="shared" si="0"/>
        <v>0</v>
      </c>
      <c r="I14" s="309">
        <f t="shared" si="0"/>
        <v>0</v>
      </c>
      <c r="J14" s="309">
        <f t="shared" si="0"/>
        <v>1</v>
      </c>
      <c r="K14" s="309">
        <f t="shared" si="0"/>
        <v>0</v>
      </c>
      <c r="L14" s="309">
        <f t="shared" si="0"/>
        <v>0</v>
      </c>
      <c r="M14" s="309">
        <f t="shared" si="0"/>
        <v>0</v>
      </c>
      <c r="N14" s="309">
        <f t="shared" si="0"/>
        <v>0</v>
      </c>
      <c r="O14" s="309">
        <f t="shared" si="0"/>
        <v>0</v>
      </c>
      <c r="P14" s="309">
        <f t="shared" si="0"/>
        <v>0</v>
      </c>
      <c r="Q14" s="309">
        <f t="shared" si="0"/>
        <v>0</v>
      </c>
      <c r="R14" s="309">
        <f t="shared" si="0"/>
        <v>0</v>
      </c>
      <c r="S14" s="309">
        <f t="shared" si="1"/>
        <v>0</v>
      </c>
      <c r="T14" s="309">
        <f t="shared" si="1"/>
        <v>0</v>
      </c>
      <c r="U14" s="309">
        <f t="shared" si="1"/>
        <v>0</v>
      </c>
      <c r="V14" s="309">
        <f t="shared" si="1"/>
        <v>0</v>
      </c>
      <c r="W14" s="309">
        <f t="shared" si="1"/>
        <v>0</v>
      </c>
      <c r="X14" s="309">
        <f t="shared" si="1"/>
        <v>0</v>
      </c>
      <c r="Y14" s="309">
        <f t="shared" si="1"/>
        <v>0</v>
      </c>
      <c r="Z14" s="309">
        <f t="shared" si="1"/>
        <v>0</v>
      </c>
      <c r="AA14" s="309">
        <f t="shared" si="1"/>
        <v>0</v>
      </c>
      <c r="AB14" s="309">
        <f t="shared" si="1"/>
        <v>0</v>
      </c>
      <c r="AC14" s="309">
        <f t="shared" si="1"/>
        <v>0</v>
      </c>
      <c r="AD14" s="309">
        <f t="shared" si="1"/>
        <v>0</v>
      </c>
      <c r="AE14" s="309">
        <f t="shared" si="1"/>
        <v>0</v>
      </c>
      <c r="AF14" s="309">
        <f t="shared" si="1"/>
        <v>0</v>
      </c>
      <c r="AG14" s="309">
        <f t="shared" si="1"/>
        <v>0</v>
      </c>
      <c r="AH14" s="309">
        <f t="shared" si="1"/>
        <v>0</v>
      </c>
      <c r="AI14" s="309">
        <f t="shared" si="1"/>
        <v>0</v>
      </c>
      <c r="AJ14" s="309">
        <f t="shared" si="1"/>
        <v>0</v>
      </c>
      <c r="AK14" s="309">
        <f t="shared" si="1"/>
        <v>0</v>
      </c>
      <c r="AL14" s="309">
        <f t="shared" si="1"/>
        <v>0</v>
      </c>
      <c r="AM14" s="309">
        <f t="shared" si="1"/>
        <v>0</v>
      </c>
      <c r="AN14" s="309">
        <f t="shared" si="1"/>
        <v>0</v>
      </c>
      <c r="AO14" s="320">
        <f t="shared" si="1"/>
        <v>0</v>
      </c>
    </row>
    <row r="15" spans="1:41">
      <c r="A15" s="321" t="s">
        <v>205</v>
      </c>
      <c r="B15" s="251" t="s">
        <v>18</v>
      </c>
      <c r="C15" s="308">
        <f t="shared" si="0"/>
        <v>0</v>
      </c>
      <c r="D15" s="309">
        <f t="shared" si="0"/>
        <v>0</v>
      </c>
      <c r="E15" s="309">
        <f t="shared" si="0"/>
        <v>0</v>
      </c>
      <c r="F15" s="309">
        <f t="shared" si="0"/>
        <v>0</v>
      </c>
      <c r="G15" s="309">
        <f t="shared" si="0"/>
        <v>0</v>
      </c>
      <c r="H15" s="309">
        <f t="shared" si="0"/>
        <v>0</v>
      </c>
      <c r="I15" s="309">
        <f t="shared" si="0"/>
        <v>0</v>
      </c>
      <c r="J15" s="309">
        <f t="shared" si="0"/>
        <v>0</v>
      </c>
      <c r="K15" s="309">
        <f>IF($B15=K$6,1,0)</f>
        <v>1</v>
      </c>
      <c r="L15" s="309">
        <f t="shared" si="0"/>
        <v>0</v>
      </c>
      <c r="M15" s="309">
        <f t="shared" si="0"/>
        <v>0</v>
      </c>
      <c r="N15" s="309">
        <f t="shared" si="0"/>
        <v>0</v>
      </c>
      <c r="O15" s="309">
        <f t="shared" si="0"/>
        <v>0</v>
      </c>
      <c r="P15" s="309">
        <f t="shared" si="0"/>
        <v>0</v>
      </c>
      <c r="Q15" s="309">
        <f t="shared" si="0"/>
        <v>0</v>
      </c>
      <c r="R15" s="309">
        <f t="shared" si="0"/>
        <v>0</v>
      </c>
      <c r="S15" s="309">
        <f t="shared" si="1"/>
        <v>0</v>
      </c>
      <c r="T15" s="309">
        <f t="shared" si="1"/>
        <v>0</v>
      </c>
      <c r="U15" s="309">
        <f t="shared" si="1"/>
        <v>0</v>
      </c>
      <c r="V15" s="309">
        <f t="shared" si="1"/>
        <v>0</v>
      </c>
      <c r="W15" s="309">
        <f t="shared" si="1"/>
        <v>0</v>
      </c>
      <c r="X15" s="309">
        <f t="shared" si="1"/>
        <v>0</v>
      </c>
      <c r="Y15" s="309">
        <f t="shared" si="1"/>
        <v>0</v>
      </c>
      <c r="Z15" s="309">
        <f t="shared" si="1"/>
        <v>0</v>
      </c>
      <c r="AA15" s="309">
        <f t="shared" si="1"/>
        <v>0</v>
      </c>
      <c r="AB15" s="309">
        <f t="shared" si="1"/>
        <v>0</v>
      </c>
      <c r="AC15" s="309">
        <f t="shared" si="1"/>
        <v>0</v>
      </c>
      <c r="AD15" s="309">
        <f t="shared" si="1"/>
        <v>0</v>
      </c>
      <c r="AE15" s="309">
        <f t="shared" si="1"/>
        <v>0</v>
      </c>
      <c r="AF15" s="309">
        <f t="shared" si="1"/>
        <v>0</v>
      </c>
      <c r="AG15" s="309">
        <f t="shared" si="1"/>
        <v>0</v>
      </c>
      <c r="AH15" s="309">
        <f t="shared" si="1"/>
        <v>0</v>
      </c>
      <c r="AI15" s="309">
        <f t="shared" si="1"/>
        <v>0</v>
      </c>
      <c r="AJ15" s="309">
        <f t="shared" si="1"/>
        <v>0</v>
      </c>
      <c r="AK15" s="309">
        <f t="shared" si="1"/>
        <v>0</v>
      </c>
      <c r="AL15" s="309">
        <f t="shared" si="1"/>
        <v>0</v>
      </c>
      <c r="AM15" s="309">
        <f t="shared" si="1"/>
        <v>0</v>
      </c>
      <c r="AN15" s="309">
        <f t="shared" si="1"/>
        <v>0</v>
      </c>
      <c r="AO15" s="320">
        <f t="shared" si="1"/>
        <v>0</v>
      </c>
    </row>
    <row r="16" spans="1:41">
      <c r="A16" s="321" t="s">
        <v>206</v>
      </c>
      <c r="B16" s="251" t="s">
        <v>418</v>
      </c>
      <c r="C16" s="308">
        <f t="shared" si="0"/>
        <v>0</v>
      </c>
      <c r="D16" s="309">
        <f t="shared" si="0"/>
        <v>0</v>
      </c>
      <c r="E16" s="309">
        <f t="shared" si="0"/>
        <v>0</v>
      </c>
      <c r="F16" s="309">
        <f t="shared" si="0"/>
        <v>0</v>
      </c>
      <c r="G16" s="309">
        <f t="shared" si="0"/>
        <v>0</v>
      </c>
      <c r="H16" s="309">
        <f t="shared" si="0"/>
        <v>0</v>
      </c>
      <c r="I16" s="309">
        <f t="shared" si="0"/>
        <v>0</v>
      </c>
      <c r="J16" s="309">
        <f t="shared" si="0"/>
        <v>0</v>
      </c>
      <c r="K16" s="309">
        <f t="shared" si="0"/>
        <v>0</v>
      </c>
      <c r="L16" s="309">
        <f t="shared" si="0"/>
        <v>1</v>
      </c>
      <c r="M16" s="309">
        <f t="shared" si="0"/>
        <v>0</v>
      </c>
      <c r="N16" s="309">
        <f t="shared" si="0"/>
        <v>0</v>
      </c>
      <c r="O16" s="309">
        <f t="shared" si="0"/>
        <v>0</v>
      </c>
      <c r="P16" s="309">
        <f t="shared" si="0"/>
        <v>0</v>
      </c>
      <c r="Q16" s="309">
        <f t="shared" si="0"/>
        <v>0</v>
      </c>
      <c r="R16" s="309">
        <f t="shared" si="0"/>
        <v>0</v>
      </c>
      <c r="S16" s="309">
        <f t="shared" si="1"/>
        <v>0</v>
      </c>
      <c r="T16" s="309">
        <f t="shared" si="1"/>
        <v>0</v>
      </c>
      <c r="U16" s="309">
        <f t="shared" si="1"/>
        <v>0</v>
      </c>
      <c r="V16" s="309">
        <f t="shared" si="1"/>
        <v>0</v>
      </c>
      <c r="W16" s="309">
        <f t="shared" si="1"/>
        <v>0</v>
      </c>
      <c r="X16" s="309">
        <f t="shared" si="1"/>
        <v>0</v>
      </c>
      <c r="Y16" s="309">
        <f t="shared" si="1"/>
        <v>0</v>
      </c>
      <c r="Z16" s="309">
        <f t="shared" si="1"/>
        <v>0</v>
      </c>
      <c r="AA16" s="309">
        <f t="shared" si="1"/>
        <v>0</v>
      </c>
      <c r="AB16" s="309">
        <f t="shared" si="1"/>
        <v>0</v>
      </c>
      <c r="AC16" s="309">
        <f t="shared" si="1"/>
        <v>0</v>
      </c>
      <c r="AD16" s="309">
        <f t="shared" si="1"/>
        <v>0</v>
      </c>
      <c r="AE16" s="309">
        <f t="shared" si="1"/>
        <v>0</v>
      </c>
      <c r="AF16" s="309">
        <f t="shared" si="1"/>
        <v>0</v>
      </c>
      <c r="AG16" s="309">
        <f t="shared" si="1"/>
        <v>0</v>
      </c>
      <c r="AH16" s="309">
        <f t="shared" si="1"/>
        <v>0</v>
      </c>
      <c r="AI16" s="309">
        <f t="shared" si="1"/>
        <v>0</v>
      </c>
      <c r="AJ16" s="309">
        <f t="shared" si="1"/>
        <v>0</v>
      </c>
      <c r="AK16" s="309">
        <f t="shared" si="1"/>
        <v>0</v>
      </c>
      <c r="AL16" s="309">
        <f t="shared" si="1"/>
        <v>0</v>
      </c>
      <c r="AM16" s="309">
        <f t="shared" si="1"/>
        <v>0</v>
      </c>
      <c r="AN16" s="309">
        <f t="shared" si="1"/>
        <v>0</v>
      </c>
      <c r="AO16" s="320">
        <f t="shared" si="1"/>
        <v>0</v>
      </c>
    </row>
    <row r="17" spans="1:41">
      <c r="A17" s="321" t="s">
        <v>207</v>
      </c>
      <c r="B17" s="251" t="s">
        <v>19</v>
      </c>
      <c r="C17" s="308">
        <f t="shared" si="0"/>
        <v>0</v>
      </c>
      <c r="D17" s="309">
        <f t="shared" si="0"/>
        <v>0</v>
      </c>
      <c r="E17" s="309">
        <f t="shared" si="0"/>
        <v>0</v>
      </c>
      <c r="F17" s="309">
        <f t="shared" si="0"/>
        <v>0</v>
      </c>
      <c r="G17" s="309">
        <f t="shared" si="0"/>
        <v>0</v>
      </c>
      <c r="H17" s="309">
        <f t="shared" si="0"/>
        <v>0</v>
      </c>
      <c r="I17" s="309">
        <f t="shared" si="0"/>
        <v>0</v>
      </c>
      <c r="J17" s="309">
        <f t="shared" si="0"/>
        <v>0</v>
      </c>
      <c r="K17" s="309">
        <f t="shared" si="0"/>
        <v>0</v>
      </c>
      <c r="L17" s="309">
        <f t="shared" si="0"/>
        <v>0</v>
      </c>
      <c r="M17" s="309">
        <f t="shared" si="0"/>
        <v>1</v>
      </c>
      <c r="N17" s="309">
        <f t="shared" si="0"/>
        <v>0</v>
      </c>
      <c r="O17" s="309">
        <f t="shared" si="0"/>
        <v>0</v>
      </c>
      <c r="P17" s="309">
        <f t="shared" si="0"/>
        <v>0</v>
      </c>
      <c r="Q17" s="309">
        <f t="shared" si="0"/>
        <v>0</v>
      </c>
      <c r="R17" s="309">
        <f t="shared" si="0"/>
        <v>0</v>
      </c>
      <c r="S17" s="309">
        <f t="shared" si="1"/>
        <v>0</v>
      </c>
      <c r="T17" s="309">
        <f t="shared" si="1"/>
        <v>0</v>
      </c>
      <c r="U17" s="309">
        <f t="shared" si="1"/>
        <v>0</v>
      </c>
      <c r="V17" s="309">
        <f t="shared" si="1"/>
        <v>0</v>
      </c>
      <c r="W17" s="309">
        <f t="shared" si="1"/>
        <v>0</v>
      </c>
      <c r="X17" s="309">
        <f t="shared" si="1"/>
        <v>0</v>
      </c>
      <c r="Y17" s="309">
        <f t="shared" si="1"/>
        <v>0</v>
      </c>
      <c r="Z17" s="309">
        <f t="shared" si="1"/>
        <v>0</v>
      </c>
      <c r="AA17" s="309">
        <f t="shared" si="1"/>
        <v>0</v>
      </c>
      <c r="AB17" s="309">
        <f t="shared" si="1"/>
        <v>0</v>
      </c>
      <c r="AC17" s="309">
        <f t="shared" si="1"/>
        <v>0</v>
      </c>
      <c r="AD17" s="309">
        <f t="shared" si="1"/>
        <v>0</v>
      </c>
      <c r="AE17" s="309">
        <f t="shared" si="1"/>
        <v>0</v>
      </c>
      <c r="AF17" s="309">
        <f t="shared" si="1"/>
        <v>0</v>
      </c>
      <c r="AG17" s="309">
        <f t="shared" si="1"/>
        <v>0</v>
      </c>
      <c r="AH17" s="309">
        <f t="shared" si="1"/>
        <v>0</v>
      </c>
      <c r="AI17" s="309">
        <f t="shared" si="1"/>
        <v>0</v>
      </c>
      <c r="AJ17" s="309">
        <f t="shared" si="1"/>
        <v>0</v>
      </c>
      <c r="AK17" s="309">
        <f t="shared" si="1"/>
        <v>0</v>
      </c>
      <c r="AL17" s="309">
        <f t="shared" si="1"/>
        <v>0</v>
      </c>
      <c r="AM17" s="309">
        <f t="shared" si="1"/>
        <v>0</v>
      </c>
      <c r="AN17" s="309">
        <f t="shared" si="1"/>
        <v>0</v>
      </c>
      <c r="AO17" s="320">
        <f t="shared" si="1"/>
        <v>0</v>
      </c>
    </row>
    <row r="18" spans="1:41">
      <c r="A18" s="321" t="s">
        <v>208</v>
      </c>
      <c r="B18" s="251" t="s">
        <v>20</v>
      </c>
      <c r="C18" s="308">
        <f t="shared" si="0"/>
        <v>0</v>
      </c>
      <c r="D18" s="309">
        <f t="shared" si="0"/>
        <v>0</v>
      </c>
      <c r="E18" s="309">
        <f t="shared" si="0"/>
        <v>0</v>
      </c>
      <c r="F18" s="309">
        <f t="shared" si="0"/>
        <v>0</v>
      </c>
      <c r="G18" s="309">
        <f t="shared" si="0"/>
        <v>0</v>
      </c>
      <c r="H18" s="309">
        <f t="shared" si="0"/>
        <v>0</v>
      </c>
      <c r="I18" s="309">
        <f t="shared" si="0"/>
        <v>0</v>
      </c>
      <c r="J18" s="309">
        <f t="shared" si="0"/>
        <v>0</v>
      </c>
      <c r="K18" s="309">
        <f t="shared" si="0"/>
        <v>0</v>
      </c>
      <c r="L18" s="309">
        <f t="shared" si="0"/>
        <v>0</v>
      </c>
      <c r="M18" s="309">
        <f t="shared" si="0"/>
        <v>0</v>
      </c>
      <c r="N18" s="309">
        <f t="shared" si="0"/>
        <v>1</v>
      </c>
      <c r="O18" s="309">
        <f t="shared" si="0"/>
        <v>0</v>
      </c>
      <c r="P18" s="309">
        <f t="shared" si="0"/>
        <v>0</v>
      </c>
      <c r="Q18" s="309">
        <f t="shared" si="0"/>
        <v>0</v>
      </c>
      <c r="R18" s="309">
        <f t="shared" si="0"/>
        <v>0</v>
      </c>
      <c r="S18" s="309">
        <f t="shared" si="1"/>
        <v>0</v>
      </c>
      <c r="T18" s="309">
        <f t="shared" si="1"/>
        <v>0</v>
      </c>
      <c r="U18" s="309">
        <f t="shared" ref="U18:AO18" si="2">IF($B18=U$6,1,0)</f>
        <v>0</v>
      </c>
      <c r="V18" s="309">
        <f t="shared" si="2"/>
        <v>0</v>
      </c>
      <c r="W18" s="309">
        <f t="shared" si="2"/>
        <v>0</v>
      </c>
      <c r="X18" s="309">
        <f t="shared" si="2"/>
        <v>0</v>
      </c>
      <c r="Y18" s="309">
        <f t="shared" si="2"/>
        <v>0</v>
      </c>
      <c r="Z18" s="309">
        <f t="shared" si="2"/>
        <v>0</v>
      </c>
      <c r="AA18" s="309">
        <f t="shared" si="2"/>
        <v>0</v>
      </c>
      <c r="AB18" s="309">
        <f t="shared" si="2"/>
        <v>0</v>
      </c>
      <c r="AC18" s="309">
        <f t="shared" si="2"/>
        <v>0</v>
      </c>
      <c r="AD18" s="309">
        <f t="shared" si="2"/>
        <v>0</v>
      </c>
      <c r="AE18" s="309">
        <f t="shared" si="2"/>
        <v>0</v>
      </c>
      <c r="AF18" s="309">
        <f t="shared" si="2"/>
        <v>0</v>
      </c>
      <c r="AG18" s="309">
        <f t="shared" si="2"/>
        <v>0</v>
      </c>
      <c r="AH18" s="309">
        <f t="shared" si="2"/>
        <v>0</v>
      </c>
      <c r="AI18" s="309">
        <f t="shared" si="2"/>
        <v>0</v>
      </c>
      <c r="AJ18" s="309">
        <f t="shared" si="2"/>
        <v>0</v>
      </c>
      <c r="AK18" s="309">
        <f t="shared" si="2"/>
        <v>0</v>
      </c>
      <c r="AL18" s="309">
        <f t="shared" si="2"/>
        <v>0</v>
      </c>
      <c r="AM18" s="309">
        <f t="shared" si="2"/>
        <v>0</v>
      </c>
      <c r="AN18" s="309">
        <f t="shared" si="2"/>
        <v>0</v>
      </c>
      <c r="AO18" s="320">
        <f t="shared" si="2"/>
        <v>0</v>
      </c>
    </row>
    <row r="19" spans="1:41">
      <c r="A19" s="321" t="s">
        <v>209</v>
      </c>
      <c r="B19" s="251" t="s">
        <v>21</v>
      </c>
      <c r="C19" s="308">
        <f t="shared" si="0"/>
        <v>0</v>
      </c>
      <c r="D19" s="309">
        <f t="shared" si="0"/>
        <v>0</v>
      </c>
      <c r="E19" s="309">
        <f t="shared" si="0"/>
        <v>0</v>
      </c>
      <c r="F19" s="309">
        <f t="shared" si="0"/>
        <v>0</v>
      </c>
      <c r="G19" s="309">
        <f t="shared" si="0"/>
        <v>0</v>
      </c>
      <c r="H19" s="309">
        <f t="shared" si="0"/>
        <v>0</v>
      </c>
      <c r="I19" s="309">
        <f t="shared" si="0"/>
        <v>0</v>
      </c>
      <c r="J19" s="309">
        <f t="shared" si="0"/>
        <v>0</v>
      </c>
      <c r="K19" s="309">
        <f t="shared" si="0"/>
        <v>0</v>
      </c>
      <c r="L19" s="309">
        <f t="shared" si="0"/>
        <v>0</v>
      </c>
      <c r="M19" s="309">
        <f t="shared" si="0"/>
        <v>0</v>
      </c>
      <c r="N19" s="309">
        <f t="shared" si="0"/>
        <v>0</v>
      </c>
      <c r="O19" s="309">
        <f t="shared" si="0"/>
        <v>1</v>
      </c>
      <c r="P19" s="309">
        <f t="shared" si="0"/>
        <v>0</v>
      </c>
      <c r="Q19" s="309">
        <f t="shared" si="0"/>
        <v>0</v>
      </c>
      <c r="R19" s="309">
        <f t="shared" si="0"/>
        <v>0</v>
      </c>
      <c r="S19" s="309">
        <f t="shared" ref="S19:AO21" si="3">IF($B19=S$6,1,0)</f>
        <v>0</v>
      </c>
      <c r="T19" s="309">
        <f t="shared" si="3"/>
        <v>0</v>
      </c>
      <c r="U19" s="309">
        <f t="shared" si="3"/>
        <v>0</v>
      </c>
      <c r="V19" s="309">
        <f t="shared" si="3"/>
        <v>0</v>
      </c>
      <c r="W19" s="309">
        <f t="shared" si="3"/>
        <v>0</v>
      </c>
      <c r="X19" s="309">
        <f t="shared" si="3"/>
        <v>0</v>
      </c>
      <c r="Y19" s="309">
        <f t="shared" si="3"/>
        <v>0</v>
      </c>
      <c r="Z19" s="309">
        <f t="shared" si="3"/>
        <v>0</v>
      </c>
      <c r="AA19" s="309">
        <f t="shared" si="3"/>
        <v>0</v>
      </c>
      <c r="AB19" s="309">
        <f t="shared" si="3"/>
        <v>0</v>
      </c>
      <c r="AC19" s="309">
        <f t="shared" si="3"/>
        <v>0</v>
      </c>
      <c r="AD19" s="309">
        <f t="shared" si="3"/>
        <v>0</v>
      </c>
      <c r="AE19" s="309">
        <f t="shared" si="3"/>
        <v>0</v>
      </c>
      <c r="AF19" s="309">
        <f t="shared" si="3"/>
        <v>0</v>
      </c>
      <c r="AG19" s="309">
        <f t="shared" si="3"/>
        <v>0</v>
      </c>
      <c r="AH19" s="309">
        <f t="shared" si="3"/>
        <v>0</v>
      </c>
      <c r="AI19" s="309">
        <f t="shared" si="3"/>
        <v>0</v>
      </c>
      <c r="AJ19" s="309">
        <f t="shared" si="3"/>
        <v>0</v>
      </c>
      <c r="AK19" s="309">
        <f t="shared" si="3"/>
        <v>0</v>
      </c>
      <c r="AL19" s="309">
        <f t="shared" si="3"/>
        <v>0</v>
      </c>
      <c r="AM19" s="309">
        <f t="shared" si="3"/>
        <v>0</v>
      </c>
      <c r="AN19" s="309">
        <f t="shared" si="3"/>
        <v>0</v>
      </c>
      <c r="AO19" s="320">
        <f t="shared" si="3"/>
        <v>0</v>
      </c>
    </row>
    <row r="20" spans="1:41">
      <c r="A20" s="321" t="s">
        <v>210</v>
      </c>
      <c r="B20" s="251" t="s">
        <v>22</v>
      </c>
      <c r="C20" s="308">
        <f t="shared" si="0"/>
        <v>0</v>
      </c>
      <c r="D20" s="309">
        <f t="shared" si="0"/>
        <v>0</v>
      </c>
      <c r="E20" s="309">
        <f t="shared" si="0"/>
        <v>0</v>
      </c>
      <c r="F20" s="309">
        <f t="shared" si="0"/>
        <v>0</v>
      </c>
      <c r="G20" s="309">
        <f t="shared" si="0"/>
        <v>0</v>
      </c>
      <c r="H20" s="309">
        <f t="shared" si="0"/>
        <v>0</v>
      </c>
      <c r="I20" s="309">
        <f t="shared" si="0"/>
        <v>0</v>
      </c>
      <c r="J20" s="309">
        <f t="shared" si="0"/>
        <v>0</v>
      </c>
      <c r="K20" s="309">
        <f t="shared" si="0"/>
        <v>0</v>
      </c>
      <c r="L20" s="309">
        <f t="shared" si="0"/>
        <v>0</v>
      </c>
      <c r="M20" s="309">
        <f t="shared" si="0"/>
        <v>0</v>
      </c>
      <c r="N20" s="309">
        <f t="shared" si="0"/>
        <v>0</v>
      </c>
      <c r="O20" s="309">
        <f t="shared" si="0"/>
        <v>0</v>
      </c>
      <c r="P20" s="309">
        <f t="shared" si="0"/>
        <v>1</v>
      </c>
      <c r="Q20" s="309">
        <f t="shared" si="0"/>
        <v>0</v>
      </c>
      <c r="R20" s="309">
        <f t="shared" si="0"/>
        <v>0</v>
      </c>
      <c r="S20" s="309">
        <f t="shared" si="3"/>
        <v>0</v>
      </c>
      <c r="T20" s="309">
        <f t="shared" si="3"/>
        <v>0</v>
      </c>
      <c r="U20" s="309">
        <f t="shared" si="3"/>
        <v>0</v>
      </c>
      <c r="V20" s="309">
        <f t="shared" si="3"/>
        <v>0</v>
      </c>
      <c r="W20" s="309">
        <f t="shared" si="3"/>
        <v>0</v>
      </c>
      <c r="X20" s="309">
        <f t="shared" si="3"/>
        <v>0</v>
      </c>
      <c r="Y20" s="309">
        <f t="shared" si="3"/>
        <v>0</v>
      </c>
      <c r="Z20" s="309">
        <f t="shared" si="3"/>
        <v>0</v>
      </c>
      <c r="AA20" s="309">
        <f t="shared" si="3"/>
        <v>0</v>
      </c>
      <c r="AB20" s="309">
        <f t="shared" si="3"/>
        <v>0</v>
      </c>
      <c r="AC20" s="309">
        <f t="shared" si="3"/>
        <v>0</v>
      </c>
      <c r="AD20" s="309">
        <f t="shared" si="3"/>
        <v>0</v>
      </c>
      <c r="AE20" s="309">
        <f t="shared" si="3"/>
        <v>0</v>
      </c>
      <c r="AF20" s="309">
        <f t="shared" si="3"/>
        <v>0</v>
      </c>
      <c r="AG20" s="309">
        <f t="shared" si="3"/>
        <v>0</v>
      </c>
      <c r="AH20" s="309">
        <f t="shared" si="3"/>
        <v>0</v>
      </c>
      <c r="AI20" s="309">
        <f t="shared" si="3"/>
        <v>0</v>
      </c>
      <c r="AJ20" s="309">
        <f t="shared" si="3"/>
        <v>0</v>
      </c>
      <c r="AK20" s="309">
        <f t="shared" si="3"/>
        <v>0</v>
      </c>
      <c r="AL20" s="309">
        <f t="shared" si="3"/>
        <v>0</v>
      </c>
      <c r="AM20" s="309">
        <f t="shared" si="3"/>
        <v>0</v>
      </c>
      <c r="AN20" s="309">
        <f t="shared" si="3"/>
        <v>0</v>
      </c>
      <c r="AO20" s="320">
        <f t="shared" si="3"/>
        <v>0</v>
      </c>
    </row>
    <row r="21" spans="1:41">
      <c r="A21" s="321" t="s">
        <v>211</v>
      </c>
      <c r="B21" s="251" t="s">
        <v>247</v>
      </c>
      <c r="C21" s="308">
        <f t="shared" si="0"/>
        <v>0</v>
      </c>
      <c r="D21" s="309">
        <f t="shared" si="0"/>
        <v>0</v>
      </c>
      <c r="E21" s="309">
        <f t="shared" si="0"/>
        <v>0</v>
      </c>
      <c r="F21" s="309">
        <f t="shared" si="0"/>
        <v>0</v>
      </c>
      <c r="G21" s="309">
        <f t="shared" si="0"/>
        <v>0</v>
      </c>
      <c r="H21" s="309">
        <f t="shared" si="0"/>
        <v>0</v>
      </c>
      <c r="I21" s="309">
        <f t="shared" si="0"/>
        <v>0</v>
      </c>
      <c r="J21" s="309">
        <f t="shared" si="0"/>
        <v>0</v>
      </c>
      <c r="K21" s="309">
        <f t="shared" si="0"/>
        <v>0</v>
      </c>
      <c r="L21" s="309">
        <f t="shared" si="0"/>
        <v>0</v>
      </c>
      <c r="M21" s="309">
        <f t="shared" si="0"/>
        <v>0</v>
      </c>
      <c r="N21" s="309">
        <f t="shared" si="0"/>
        <v>0</v>
      </c>
      <c r="O21" s="309">
        <f t="shared" si="0"/>
        <v>0</v>
      </c>
      <c r="P21" s="309">
        <f t="shared" si="0"/>
        <v>0</v>
      </c>
      <c r="Q21" s="309">
        <f t="shared" si="0"/>
        <v>1</v>
      </c>
      <c r="R21" s="309">
        <f t="shared" si="0"/>
        <v>0</v>
      </c>
      <c r="S21" s="309">
        <f t="shared" si="3"/>
        <v>0</v>
      </c>
      <c r="T21" s="309">
        <f t="shared" si="3"/>
        <v>0</v>
      </c>
      <c r="U21" s="309">
        <f t="shared" si="3"/>
        <v>0</v>
      </c>
      <c r="V21" s="309">
        <f t="shared" si="3"/>
        <v>0</v>
      </c>
      <c r="W21" s="309">
        <f t="shared" si="3"/>
        <v>0</v>
      </c>
      <c r="X21" s="309">
        <f t="shared" si="3"/>
        <v>0</v>
      </c>
      <c r="Y21" s="309">
        <f t="shared" si="3"/>
        <v>0</v>
      </c>
      <c r="Z21" s="309">
        <f t="shared" si="3"/>
        <v>0</v>
      </c>
      <c r="AA21" s="309">
        <f t="shared" si="3"/>
        <v>0</v>
      </c>
      <c r="AB21" s="309">
        <f t="shared" si="3"/>
        <v>0</v>
      </c>
      <c r="AC21" s="309">
        <f t="shared" si="3"/>
        <v>0</v>
      </c>
      <c r="AD21" s="309">
        <f t="shared" si="3"/>
        <v>0</v>
      </c>
      <c r="AE21" s="309">
        <f t="shared" si="3"/>
        <v>0</v>
      </c>
      <c r="AF21" s="309">
        <f t="shared" si="3"/>
        <v>0</v>
      </c>
      <c r="AG21" s="309">
        <f t="shared" si="3"/>
        <v>0</v>
      </c>
      <c r="AH21" s="309">
        <f t="shared" si="3"/>
        <v>0</v>
      </c>
      <c r="AI21" s="309">
        <f t="shared" si="3"/>
        <v>0</v>
      </c>
      <c r="AJ21" s="309">
        <f t="shared" si="3"/>
        <v>0</v>
      </c>
      <c r="AK21" s="309">
        <f t="shared" si="3"/>
        <v>0</v>
      </c>
      <c r="AL21" s="309">
        <f t="shared" si="3"/>
        <v>0</v>
      </c>
      <c r="AM21" s="309">
        <f t="shared" si="3"/>
        <v>0</v>
      </c>
      <c r="AN21" s="309">
        <f t="shared" si="3"/>
        <v>0</v>
      </c>
      <c r="AO21" s="320">
        <f t="shared" si="3"/>
        <v>0</v>
      </c>
    </row>
    <row r="22" spans="1:41">
      <c r="A22" s="321" t="s">
        <v>212</v>
      </c>
      <c r="B22" s="251" t="s">
        <v>248</v>
      </c>
      <c r="C22" s="308">
        <f t="shared" si="0"/>
        <v>0</v>
      </c>
      <c r="D22" s="309">
        <f t="shared" si="0"/>
        <v>0</v>
      </c>
      <c r="E22" s="309">
        <f t="shared" si="0"/>
        <v>0</v>
      </c>
      <c r="F22" s="309">
        <f t="shared" si="0"/>
        <v>0</v>
      </c>
      <c r="G22" s="309">
        <f t="shared" si="0"/>
        <v>0</v>
      </c>
      <c r="H22" s="309">
        <f t="shared" si="0"/>
        <v>0</v>
      </c>
      <c r="I22" s="309">
        <f t="shared" si="0"/>
        <v>0</v>
      </c>
      <c r="J22" s="309">
        <f t="shared" si="0"/>
        <v>0</v>
      </c>
      <c r="K22" s="309">
        <f t="shared" si="0"/>
        <v>0</v>
      </c>
      <c r="L22" s="309">
        <f t="shared" si="0"/>
        <v>0</v>
      </c>
      <c r="M22" s="309">
        <f t="shared" si="0"/>
        <v>0</v>
      </c>
      <c r="N22" s="309">
        <f t="shared" si="0"/>
        <v>0</v>
      </c>
      <c r="O22" s="309">
        <f t="shared" si="0"/>
        <v>0</v>
      </c>
      <c r="P22" s="309">
        <f t="shared" si="0"/>
        <v>0</v>
      </c>
      <c r="Q22" s="309">
        <f t="shared" si="0"/>
        <v>0</v>
      </c>
      <c r="R22" s="309">
        <f t="shared" ref="R22:AO33" si="4">IF($B22=R$6,1,0)</f>
        <v>1</v>
      </c>
      <c r="S22" s="309">
        <f t="shared" si="4"/>
        <v>0</v>
      </c>
      <c r="T22" s="309">
        <f t="shared" si="4"/>
        <v>0</v>
      </c>
      <c r="U22" s="309">
        <f t="shared" si="4"/>
        <v>0</v>
      </c>
      <c r="V22" s="309">
        <f t="shared" si="4"/>
        <v>0</v>
      </c>
      <c r="W22" s="309">
        <f t="shared" si="4"/>
        <v>0</v>
      </c>
      <c r="X22" s="309">
        <f t="shared" si="4"/>
        <v>0</v>
      </c>
      <c r="Y22" s="309">
        <f t="shared" si="4"/>
        <v>0</v>
      </c>
      <c r="Z22" s="309">
        <f t="shared" si="4"/>
        <v>0</v>
      </c>
      <c r="AA22" s="309">
        <f t="shared" si="4"/>
        <v>0</v>
      </c>
      <c r="AB22" s="309">
        <f t="shared" si="4"/>
        <v>0</v>
      </c>
      <c r="AC22" s="309">
        <f t="shared" si="4"/>
        <v>0</v>
      </c>
      <c r="AD22" s="309">
        <f t="shared" si="4"/>
        <v>0</v>
      </c>
      <c r="AE22" s="309">
        <f t="shared" si="4"/>
        <v>0</v>
      </c>
      <c r="AF22" s="309">
        <f t="shared" si="4"/>
        <v>0</v>
      </c>
      <c r="AG22" s="309">
        <f t="shared" si="4"/>
        <v>0</v>
      </c>
      <c r="AH22" s="309">
        <f t="shared" si="4"/>
        <v>0</v>
      </c>
      <c r="AI22" s="309">
        <f t="shared" si="4"/>
        <v>0</v>
      </c>
      <c r="AJ22" s="309">
        <f t="shared" si="4"/>
        <v>0</v>
      </c>
      <c r="AK22" s="309">
        <f t="shared" si="4"/>
        <v>0</v>
      </c>
      <c r="AL22" s="309">
        <f t="shared" si="4"/>
        <v>0</v>
      </c>
      <c r="AM22" s="309">
        <f t="shared" si="4"/>
        <v>0</v>
      </c>
      <c r="AN22" s="309">
        <f t="shared" si="4"/>
        <v>0</v>
      </c>
      <c r="AO22" s="320">
        <f t="shared" si="4"/>
        <v>0</v>
      </c>
    </row>
    <row r="23" spans="1:41">
      <c r="A23" s="321" t="s">
        <v>213</v>
      </c>
      <c r="B23" s="251" t="s">
        <v>249</v>
      </c>
      <c r="C23" s="308">
        <f t="shared" ref="C23:R38" si="5">IF($B23=C$6,1,0)</f>
        <v>0</v>
      </c>
      <c r="D23" s="309">
        <f t="shared" si="5"/>
        <v>0</v>
      </c>
      <c r="E23" s="309">
        <f t="shared" si="5"/>
        <v>0</v>
      </c>
      <c r="F23" s="309">
        <f t="shared" si="5"/>
        <v>0</v>
      </c>
      <c r="G23" s="309">
        <f t="shared" si="5"/>
        <v>0</v>
      </c>
      <c r="H23" s="309">
        <f t="shared" si="5"/>
        <v>0</v>
      </c>
      <c r="I23" s="309">
        <f t="shared" si="5"/>
        <v>0</v>
      </c>
      <c r="J23" s="309">
        <f t="shared" si="5"/>
        <v>0</v>
      </c>
      <c r="K23" s="309">
        <f t="shared" si="5"/>
        <v>0</v>
      </c>
      <c r="L23" s="309">
        <f t="shared" si="5"/>
        <v>0</v>
      </c>
      <c r="M23" s="309">
        <f t="shared" si="5"/>
        <v>0</v>
      </c>
      <c r="N23" s="309">
        <f t="shared" si="5"/>
        <v>0</v>
      </c>
      <c r="O23" s="309">
        <f t="shared" si="5"/>
        <v>0</v>
      </c>
      <c r="P23" s="309">
        <f t="shared" si="5"/>
        <v>0</v>
      </c>
      <c r="Q23" s="309">
        <f t="shared" si="5"/>
        <v>0</v>
      </c>
      <c r="R23" s="309">
        <f t="shared" si="5"/>
        <v>0</v>
      </c>
      <c r="S23" s="309">
        <f t="shared" si="4"/>
        <v>1</v>
      </c>
      <c r="T23" s="309">
        <f t="shared" si="4"/>
        <v>0</v>
      </c>
      <c r="U23" s="309">
        <f t="shared" si="4"/>
        <v>0</v>
      </c>
      <c r="V23" s="309">
        <f t="shared" si="4"/>
        <v>0</v>
      </c>
      <c r="W23" s="309">
        <f t="shared" si="4"/>
        <v>0</v>
      </c>
      <c r="X23" s="309">
        <f t="shared" si="4"/>
        <v>0</v>
      </c>
      <c r="Y23" s="309">
        <f t="shared" si="4"/>
        <v>0</v>
      </c>
      <c r="Z23" s="309">
        <f t="shared" si="4"/>
        <v>0</v>
      </c>
      <c r="AA23" s="309">
        <f t="shared" si="4"/>
        <v>0</v>
      </c>
      <c r="AB23" s="309">
        <f t="shared" si="4"/>
        <v>0</v>
      </c>
      <c r="AC23" s="309">
        <f t="shared" si="4"/>
        <v>0</v>
      </c>
      <c r="AD23" s="309">
        <f t="shared" si="4"/>
        <v>0</v>
      </c>
      <c r="AE23" s="309">
        <f t="shared" si="4"/>
        <v>0</v>
      </c>
      <c r="AF23" s="309">
        <f t="shared" si="4"/>
        <v>0</v>
      </c>
      <c r="AG23" s="309">
        <f t="shared" si="4"/>
        <v>0</v>
      </c>
      <c r="AH23" s="309">
        <f t="shared" si="4"/>
        <v>0</v>
      </c>
      <c r="AI23" s="309">
        <f t="shared" si="4"/>
        <v>0</v>
      </c>
      <c r="AJ23" s="309">
        <f t="shared" si="4"/>
        <v>0</v>
      </c>
      <c r="AK23" s="309">
        <f t="shared" si="4"/>
        <v>0</v>
      </c>
      <c r="AL23" s="309">
        <f t="shared" si="4"/>
        <v>0</v>
      </c>
      <c r="AM23" s="309">
        <f t="shared" si="4"/>
        <v>0</v>
      </c>
      <c r="AN23" s="309">
        <f t="shared" si="4"/>
        <v>0</v>
      </c>
      <c r="AO23" s="320">
        <f t="shared" si="4"/>
        <v>0</v>
      </c>
    </row>
    <row r="24" spans="1:41">
      <c r="A24" s="321" t="s">
        <v>214</v>
      </c>
      <c r="B24" s="251" t="s">
        <v>197</v>
      </c>
      <c r="C24" s="308">
        <f t="shared" si="5"/>
        <v>0</v>
      </c>
      <c r="D24" s="309">
        <f t="shared" si="5"/>
        <v>0</v>
      </c>
      <c r="E24" s="309">
        <f t="shared" si="5"/>
        <v>0</v>
      </c>
      <c r="F24" s="309">
        <f t="shared" si="5"/>
        <v>0</v>
      </c>
      <c r="G24" s="309">
        <f t="shared" si="5"/>
        <v>0</v>
      </c>
      <c r="H24" s="309">
        <f t="shared" si="5"/>
        <v>0</v>
      </c>
      <c r="I24" s="309">
        <f t="shared" si="5"/>
        <v>0</v>
      </c>
      <c r="J24" s="309">
        <f t="shared" si="5"/>
        <v>0</v>
      </c>
      <c r="K24" s="309">
        <f t="shared" si="5"/>
        <v>0</v>
      </c>
      <c r="L24" s="309">
        <f t="shared" si="5"/>
        <v>0</v>
      </c>
      <c r="M24" s="309">
        <f t="shared" si="5"/>
        <v>0</v>
      </c>
      <c r="N24" s="309">
        <f t="shared" si="5"/>
        <v>0</v>
      </c>
      <c r="O24" s="309">
        <f t="shared" si="5"/>
        <v>0</v>
      </c>
      <c r="P24" s="309">
        <f t="shared" si="5"/>
        <v>0</v>
      </c>
      <c r="Q24" s="309">
        <f t="shared" si="5"/>
        <v>0</v>
      </c>
      <c r="R24" s="309">
        <f t="shared" si="5"/>
        <v>0</v>
      </c>
      <c r="S24" s="309">
        <f t="shared" si="4"/>
        <v>0</v>
      </c>
      <c r="T24" s="309">
        <f t="shared" si="4"/>
        <v>1</v>
      </c>
      <c r="U24" s="309">
        <f t="shared" si="4"/>
        <v>0</v>
      </c>
      <c r="V24" s="309">
        <f t="shared" si="4"/>
        <v>0</v>
      </c>
      <c r="W24" s="309">
        <f t="shared" si="4"/>
        <v>0</v>
      </c>
      <c r="X24" s="309">
        <f t="shared" si="4"/>
        <v>0</v>
      </c>
      <c r="Y24" s="309">
        <f t="shared" si="4"/>
        <v>0</v>
      </c>
      <c r="Z24" s="309">
        <f t="shared" si="4"/>
        <v>0</v>
      </c>
      <c r="AA24" s="309">
        <f t="shared" si="4"/>
        <v>0</v>
      </c>
      <c r="AB24" s="309">
        <f t="shared" si="4"/>
        <v>0</v>
      </c>
      <c r="AC24" s="309">
        <f t="shared" si="4"/>
        <v>0</v>
      </c>
      <c r="AD24" s="309">
        <f t="shared" si="4"/>
        <v>0</v>
      </c>
      <c r="AE24" s="309">
        <f t="shared" si="4"/>
        <v>0</v>
      </c>
      <c r="AF24" s="309">
        <f t="shared" si="4"/>
        <v>0</v>
      </c>
      <c r="AG24" s="309">
        <f t="shared" si="4"/>
        <v>0</v>
      </c>
      <c r="AH24" s="309">
        <f t="shared" si="4"/>
        <v>0</v>
      </c>
      <c r="AI24" s="309">
        <f t="shared" si="4"/>
        <v>0</v>
      </c>
      <c r="AJ24" s="309">
        <f t="shared" si="4"/>
        <v>0</v>
      </c>
      <c r="AK24" s="309">
        <f t="shared" si="4"/>
        <v>0</v>
      </c>
      <c r="AL24" s="309">
        <f t="shared" si="4"/>
        <v>0</v>
      </c>
      <c r="AM24" s="309">
        <f t="shared" si="4"/>
        <v>0</v>
      </c>
      <c r="AN24" s="309">
        <f t="shared" si="4"/>
        <v>0</v>
      </c>
      <c r="AO24" s="320">
        <f t="shared" si="4"/>
        <v>0</v>
      </c>
    </row>
    <row r="25" spans="1:41">
      <c r="A25" s="321" t="s">
        <v>215</v>
      </c>
      <c r="B25" s="251" t="s">
        <v>23</v>
      </c>
      <c r="C25" s="308">
        <f t="shared" si="5"/>
        <v>0</v>
      </c>
      <c r="D25" s="309">
        <f t="shared" si="5"/>
        <v>0</v>
      </c>
      <c r="E25" s="309">
        <f t="shared" si="5"/>
        <v>0</v>
      </c>
      <c r="F25" s="309">
        <f t="shared" si="5"/>
        <v>0</v>
      </c>
      <c r="G25" s="309">
        <f t="shared" si="5"/>
        <v>0</v>
      </c>
      <c r="H25" s="309">
        <f t="shared" si="5"/>
        <v>0</v>
      </c>
      <c r="I25" s="309">
        <f t="shared" si="5"/>
        <v>0</v>
      </c>
      <c r="J25" s="309">
        <f t="shared" si="5"/>
        <v>0</v>
      </c>
      <c r="K25" s="309">
        <f t="shared" si="5"/>
        <v>0</v>
      </c>
      <c r="L25" s="309">
        <f t="shared" si="5"/>
        <v>0</v>
      </c>
      <c r="M25" s="309">
        <f t="shared" si="5"/>
        <v>0</v>
      </c>
      <c r="N25" s="309">
        <f t="shared" si="5"/>
        <v>0</v>
      </c>
      <c r="O25" s="309">
        <f t="shared" si="5"/>
        <v>0</v>
      </c>
      <c r="P25" s="309">
        <f t="shared" si="5"/>
        <v>0</v>
      </c>
      <c r="Q25" s="309">
        <f t="shared" si="5"/>
        <v>0</v>
      </c>
      <c r="R25" s="309">
        <f t="shared" si="5"/>
        <v>0</v>
      </c>
      <c r="S25" s="309">
        <f t="shared" si="4"/>
        <v>0</v>
      </c>
      <c r="T25" s="309">
        <f t="shared" si="4"/>
        <v>0</v>
      </c>
      <c r="U25" s="309">
        <f t="shared" si="4"/>
        <v>1</v>
      </c>
      <c r="V25" s="309">
        <f t="shared" si="4"/>
        <v>0</v>
      </c>
      <c r="W25" s="309">
        <f t="shared" si="4"/>
        <v>0</v>
      </c>
      <c r="X25" s="309">
        <f t="shared" si="4"/>
        <v>0</v>
      </c>
      <c r="Y25" s="309">
        <f t="shared" si="4"/>
        <v>0</v>
      </c>
      <c r="Z25" s="309">
        <f t="shared" si="4"/>
        <v>0</v>
      </c>
      <c r="AA25" s="309">
        <f t="shared" si="4"/>
        <v>0</v>
      </c>
      <c r="AB25" s="309">
        <f t="shared" si="4"/>
        <v>0</v>
      </c>
      <c r="AC25" s="309">
        <f t="shared" si="4"/>
        <v>0</v>
      </c>
      <c r="AD25" s="309">
        <f t="shared" si="4"/>
        <v>0</v>
      </c>
      <c r="AE25" s="309">
        <f t="shared" si="4"/>
        <v>0</v>
      </c>
      <c r="AF25" s="309">
        <f t="shared" si="4"/>
        <v>0</v>
      </c>
      <c r="AG25" s="309">
        <f t="shared" si="4"/>
        <v>0</v>
      </c>
      <c r="AH25" s="309">
        <f t="shared" si="4"/>
        <v>0</v>
      </c>
      <c r="AI25" s="309">
        <f t="shared" si="4"/>
        <v>0</v>
      </c>
      <c r="AJ25" s="309">
        <f t="shared" si="4"/>
        <v>0</v>
      </c>
      <c r="AK25" s="309">
        <f t="shared" si="4"/>
        <v>0</v>
      </c>
      <c r="AL25" s="309">
        <f t="shared" si="4"/>
        <v>0</v>
      </c>
      <c r="AM25" s="309">
        <f t="shared" si="4"/>
        <v>0</v>
      </c>
      <c r="AN25" s="309">
        <f t="shared" si="4"/>
        <v>0</v>
      </c>
      <c r="AO25" s="320">
        <f t="shared" si="4"/>
        <v>0</v>
      </c>
    </row>
    <row r="26" spans="1:41">
      <c r="A26" s="321" t="s">
        <v>216</v>
      </c>
      <c r="B26" s="251" t="s">
        <v>419</v>
      </c>
      <c r="C26" s="308">
        <f t="shared" si="5"/>
        <v>0</v>
      </c>
      <c r="D26" s="309">
        <f t="shared" si="5"/>
        <v>0</v>
      </c>
      <c r="E26" s="309">
        <f t="shared" si="5"/>
        <v>0</v>
      </c>
      <c r="F26" s="309">
        <f t="shared" si="5"/>
        <v>0</v>
      </c>
      <c r="G26" s="309">
        <f t="shared" si="5"/>
        <v>0</v>
      </c>
      <c r="H26" s="309">
        <f t="shared" si="5"/>
        <v>0</v>
      </c>
      <c r="I26" s="309">
        <f t="shared" si="5"/>
        <v>0</v>
      </c>
      <c r="J26" s="309">
        <f t="shared" si="5"/>
        <v>0</v>
      </c>
      <c r="K26" s="309">
        <f t="shared" si="5"/>
        <v>0</v>
      </c>
      <c r="L26" s="309">
        <f t="shared" si="5"/>
        <v>0</v>
      </c>
      <c r="M26" s="309">
        <f t="shared" si="5"/>
        <v>0</v>
      </c>
      <c r="N26" s="309">
        <f t="shared" si="5"/>
        <v>0</v>
      </c>
      <c r="O26" s="309">
        <f t="shared" si="5"/>
        <v>0</v>
      </c>
      <c r="P26" s="309">
        <f t="shared" si="5"/>
        <v>0</v>
      </c>
      <c r="Q26" s="309">
        <f t="shared" si="5"/>
        <v>0</v>
      </c>
      <c r="R26" s="309">
        <f t="shared" si="5"/>
        <v>0</v>
      </c>
      <c r="S26" s="309">
        <f t="shared" si="4"/>
        <v>0</v>
      </c>
      <c r="T26" s="309">
        <f t="shared" si="4"/>
        <v>0</v>
      </c>
      <c r="U26" s="309">
        <f t="shared" si="4"/>
        <v>0</v>
      </c>
      <c r="V26" s="309">
        <f t="shared" si="4"/>
        <v>1</v>
      </c>
      <c r="W26" s="309">
        <f t="shared" si="4"/>
        <v>0</v>
      </c>
      <c r="X26" s="309">
        <f t="shared" si="4"/>
        <v>0</v>
      </c>
      <c r="Y26" s="309">
        <f t="shared" si="4"/>
        <v>0</v>
      </c>
      <c r="Z26" s="309">
        <f t="shared" si="4"/>
        <v>0</v>
      </c>
      <c r="AA26" s="309">
        <f t="shared" si="4"/>
        <v>0</v>
      </c>
      <c r="AB26" s="309">
        <f t="shared" si="4"/>
        <v>0</v>
      </c>
      <c r="AC26" s="309">
        <f t="shared" si="4"/>
        <v>0</v>
      </c>
      <c r="AD26" s="309">
        <f t="shared" si="4"/>
        <v>0</v>
      </c>
      <c r="AE26" s="309">
        <f t="shared" si="4"/>
        <v>0</v>
      </c>
      <c r="AF26" s="309">
        <f t="shared" si="4"/>
        <v>0</v>
      </c>
      <c r="AG26" s="309">
        <f t="shared" si="4"/>
        <v>0</v>
      </c>
      <c r="AH26" s="309">
        <f t="shared" si="4"/>
        <v>0</v>
      </c>
      <c r="AI26" s="309">
        <f t="shared" si="4"/>
        <v>0</v>
      </c>
      <c r="AJ26" s="309">
        <f t="shared" si="4"/>
        <v>0</v>
      </c>
      <c r="AK26" s="309">
        <f t="shared" si="4"/>
        <v>0</v>
      </c>
      <c r="AL26" s="309">
        <f t="shared" si="4"/>
        <v>0</v>
      </c>
      <c r="AM26" s="309">
        <f t="shared" si="4"/>
        <v>0</v>
      </c>
      <c r="AN26" s="309">
        <f t="shared" si="4"/>
        <v>0</v>
      </c>
      <c r="AO26" s="320">
        <f t="shared" si="4"/>
        <v>0</v>
      </c>
    </row>
    <row r="27" spans="1:41">
      <c r="A27" s="321" t="s">
        <v>217</v>
      </c>
      <c r="B27" s="251" t="s">
        <v>24</v>
      </c>
      <c r="C27" s="308">
        <f t="shared" si="5"/>
        <v>0</v>
      </c>
      <c r="D27" s="309">
        <f t="shared" si="5"/>
        <v>0</v>
      </c>
      <c r="E27" s="309">
        <f t="shared" si="5"/>
        <v>0</v>
      </c>
      <c r="F27" s="309">
        <f t="shared" si="5"/>
        <v>0</v>
      </c>
      <c r="G27" s="309">
        <f t="shared" si="5"/>
        <v>0</v>
      </c>
      <c r="H27" s="309">
        <f t="shared" si="5"/>
        <v>0</v>
      </c>
      <c r="I27" s="309">
        <f t="shared" si="5"/>
        <v>0</v>
      </c>
      <c r="J27" s="309">
        <f t="shared" si="5"/>
        <v>0</v>
      </c>
      <c r="K27" s="309">
        <f t="shared" si="5"/>
        <v>0</v>
      </c>
      <c r="L27" s="309">
        <f t="shared" si="5"/>
        <v>0</v>
      </c>
      <c r="M27" s="309">
        <f t="shared" si="5"/>
        <v>0</v>
      </c>
      <c r="N27" s="309">
        <f t="shared" si="5"/>
        <v>0</v>
      </c>
      <c r="O27" s="309">
        <f t="shared" si="5"/>
        <v>0</v>
      </c>
      <c r="P27" s="309">
        <f t="shared" si="5"/>
        <v>0</v>
      </c>
      <c r="Q27" s="309">
        <f t="shared" si="5"/>
        <v>0</v>
      </c>
      <c r="R27" s="309">
        <f t="shared" si="5"/>
        <v>0</v>
      </c>
      <c r="S27" s="309">
        <f t="shared" si="4"/>
        <v>0</v>
      </c>
      <c r="T27" s="309">
        <f t="shared" si="4"/>
        <v>0</v>
      </c>
      <c r="U27" s="309">
        <f t="shared" si="4"/>
        <v>0</v>
      </c>
      <c r="V27" s="309">
        <f t="shared" si="4"/>
        <v>0</v>
      </c>
      <c r="W27" s="309">
        <f t="shared" si="4"/>
        <v>1</v>
      </c>
      <c r="X27" s="309">
        <f t="shared" si="4"/>
        <v>0</v>
      </c>
      <c r="Y27" s="309">
        <f t="shared" si="4"/>
        <v>0</v>
      </c>
      <c r="Z27" s="309">
        <f t="shared" si="4"/>
        <v>0</v>
      </c>
      <c r="AA27" s="309">
        <f t="shared" si="4"/>
        <v>0</v>
      </c>
      <c r="AB27" s="309">
        <f t="shared" si="4"/>
        <v>0</v>
      </c>
      <c r="AC27" s="309">
        <f t="shared" si="4"/>
        <v>0</v>
      </c>
      <c r="AD27" s="309">
        <f t="shared" si="4"/>
        <v>0</v>
      </c>
      <c r="AE27" s="309">
        <f t="shared" si="4"/>
        <v>0</v>
      </c>
      <c r="AF27" s="309">
        <f t="shared" si="4"/>
        <v>0</v>
      </c>
      <c r="AG27" s="309">
        <f t="shared" si="4"/>
        <v>0</v>
      </c>
      <c r="AH27" s="309">
        <f t="shared" si="4"/>
        <v>0</v>
      </c>
      <c r="AI27" s="309">
        <f t="shared" si="4"/>
        <v>0</v>
      </c>
      <c r="AJ27" s="309">
        <f t="shared" si="4"/>
        <v>0</v>
      </c>
      <c r="AK27" s="309">
        <f t="shared" si="4"/>
        <v>0</v>
      </c>
      <c r="AL27" s="309">
        <f t="shared" si="4"/>
        <v>0</v>
      </c>
      <c r="AM27" s="309">
        <f t="shared" si="4"/>
        <v>0</v>
      </c>
      <c r="AN27" s="309">
        <f t="shared" si="4"/>
        <v>0</v>
      </c>
      <c r="AO27" s="320">
        <f t="shared" si="4"/>
        <v>0</v>
      </c>
    </row>
    <row r="28" spans="1:41">
      <c r="A28" s="321" t="s">
        <v>218</v>
      </c>
      <c r="B28" s="251" t="s">
        <v>9</v>
      </c>
      <c r="C28" s="308">
        <f t="shared" si="5"/>
        <v>0</v>
      </c>
      <c r="D28" s="309">
        <f t="shared" si="5"/>
        <v>0</v>
      </c>
      <c r="E28" s="309">
        <f t="shared" si="5"/>
        <v>0</v>
      </c>
      <c r="F28" s="309">
        <f t="shared" si="5"/>
        <v>0</v>
      </c>
      <c r="G28" s="309">
        <f t="shared" si="5"/>
        <v>0</v>
      </c>
      <c r="H28" s="309">
        <f t="shared" si="5"/>
        <v>0</v>
      </c>
      <c r="I28" s="309">
        <f t="shared" si="5"/>
        <v>0</v>
      </c>
      <c r="J28" s="309">
        <f t="shared" si="5"/>
        <v>0</v>
      </c>
      <c r="K28" s="309">
        <f t="shared" si="5"/>
        <v>0</v>
      </c>
      <c r="L28" s="309">
        <f t="shared" si="5"/>
        <v>0</v>
      </c>
      <c r="M28" s="309">
        <f t="shared" si="5"/>
        <v>0</v>
      </c>
      <c r="N28" s="309">
        <f t="shared" si="5"/>
        <v>0</v>
      </c>
      <c r="O28" s="309">
        <f t="shared" si="5"/>
        <v>0</v>
      </c>
      <c r="P28" s="309">
        <f t="shared" si="5"/>
        <v>0</v>
      </c>
      <c r="Q28" s="309">
        <f t="shared" si="5"/>
        <v>0</v>
      </c>
      <c r="R28" s="309">
        <f t="shared" si="5"/>
        <v>0</v>
      </c>
      <c r="S28" s="309">
        <f t="shared" si="4"/>
        <v>0</v>
      </c>
      <c r="T28" s="309">
        <f t="shared" si="4"/>
        <v>0</v>
      </c>
      <c r="U28" s="309">
        <f t="shared" si="4"/>
        <v>0</v>
      </c>
      <c r="V28" s="309">
        <f t="shared" si="4"/>
        <v>0</v>
      </c>
      <c r="W28" s="309">
        <f t="shared" si="4"/>
        <v>0</v>
      </c>
      <c r="X28" s="309">
        <f t="shared" si="4"/>
        <v>1</v>
      </c>
      <c r="Y28" s="309">
        <f t="shared" si="4"/>
        <v>0</v>
      </c>
      <c r="Z28" s="309">
        <f t="shared" si="4"/>
        <v>0</v>
      </c>
      <c r="AA28" s="309">
        <f t="shared" si="4"/>
        <v>0</v>
      </c>
      <c r="AB28" s="309">
        <f t="shared" si="4"/>
        <v>0</v>
      </c>
      <c r="AC28" s="309">
        <f t="shared" si="4"/>
        <v>0</v>
      </c>
      <c r="AD28" s="309">
        <f t="shared" si="4"/>
        <v>0</v>
      </c>
      <c r="AE28" s="309">
        <f t="shared" si="4"/>
        <v>0</v>
      </c>
      <c r="AF28" s="309">
        <f t="shared" si="4"/>
        <v>0</v>
      </c>
      <c r="AG28" s="309">
        <f t="shared" si="4"/>
        <v>0</v>
      </c>
      <c r="AH28" s="309">
        <f t="shared" si="4"/>
        <v>0</v>
      </c>
      <c r="AI28" s="309">
        <f t="shared" si="4"/>
        <v>0</v>
      </c>
      <c r="AJ28" s="309">
        <f t="shared" si="4"/>
        <v>0</v>
      </c>
      <c r="AK28" s="309">
        <f t="shared" si="4"/>
        <v>0</v>
      </c>
      <c r="AL28" s="309">
        <f t="shared" si="4"/>
        <v>0</v>
      </c>
      <c r="AM28" s="309">
        <f t="shared" si="4"/>
        <v>0</v>
      </c>
      <c r="AN28" s="309">
        <f t="shared" si="4"/>
        <v>0</v>
      </c>
      <c r="AO28" s="320">
        <f t="shared" si="4"/>
        <v>0</v>
      </c>
    </row>
    <row r="29" spans="1:41">
      <c r="A29" s="321" t="s">
        <v>219</v>
      </c>
      <c r="B29" s="251" t="s">
        <v>2</v>
      </c>
      <c r="C29" s="308">
        <f t="shared" si="5"/>
        <v>0</v>
      </c>
      <c r="D29" s="309">
        <f t="shared" si="5"/>
        <v>0</v>
      </c>
      <c r="E29" s="309">
        <f t="shared" si="5"/>
        <v>0</v>
      </c>
      <c r="F29" s="309">
        <f t="shared" si="5"/>
        <v>0</v>
      </c>
      <c r="G29" s="309">
        <f t="shared" si="5"/>
        <v>0</v>
      </c>
      <c r="H29" s="309">
        <f t="shared" si="5"/>
        <v>0</v>
      </c>
      <c r="I29" s="309">
        <f t="shared" si="5"/>
        <v>0</v>
      </c>
      <c r="J29" s="309">
        <f t="shared" si="5"/>
        <v>0</v>
      </c>
      <c r="K29" s="309">
        <f t="shared" si="5"/>
        <v>0</v>
      </c>
      <c r="L29" s="309">
        <f t="shared" si="5"/>
        <v>0</v>
      </c>
      <c r="M29" s="309">
        <f t="shared" si="5"/>
        <v>0</v>
      </c>
      <c r="N29" s="309">
        <f t="shared" si="5"/>
        <v>0</v>
      </c>
      <c r="O29" s="309">
        <f t="shared" si="5"/>
        <v>0</v>
      </c>
      <c r="P29" s="309">
        <f t="shared" si="5"/>
        <v>0</v>
      </c>
      <c r="Q29" s="309">
        <f t="shared" si="5"/>
        <v>0</v>
      </c>
      <c r="R29" s="309">
        <f t="shared" si="5"/>
        <v>0</v>
      </c>
      <c r="S29" s="309">
        <f t="shared" si="4"/>
        <v>0</v>
      </c>
      <c r="T29" s="309">
        <f t="shared" si="4"/>
        <v>0</v>
      </c>
      <c r="U29" s="309">
        <f t="shared" si="4"/>
        <v>0</v>
      </c>
      <c r="V29" s="309">
        <f t="shared" si="4"/>
        <v>0</v>
      </c>
      <c r="W29" s="309">
        <f t="shared" si="4"/>
        <v>0</v>
      </c>
      <c r="X29" s="309">
        <f t="shared" si="4"/>
        <v>0</v>
      </c>
      <c r="Y29" s="309">
        <f t="shared" si="4"/>
        <v>1</v>
      </c>
      <c r="Z29" s="309">
        <f t="shared" si="4"/>
        <v>0</v>
      </c>
      <c r="AA29" s="309">
        <f t="shared" si="4"/>
        <v>0</v>
      </c>
      <c r="AB29" s="309">
        <f t="shared" si="4"/>
        <v>0</v>
      </c>
      <c r="AC29" s="309">
        <f t="shared" si="4"/>
        <v>0</v>
      </c>
      <c r="AD29" s="309">
        <f t="shared" si="4"/>
        <v>0</v>
      </c>
      <c r="AE29" s="309">
        <f t="shared" si="4"/>
        <v>0</v>
      </c>
      <c r="AF29" s="309">
        <f t="shared" si="4"/>
        <v>0</v>
      </c>
      <c r="AG29" s="309">
        <f t="shared" si="4"/>
        <v>0</v>
      </c>
      <c r="AH29" s="309">
        <f t="shared" si="4"/>
        <v>0</v>
      </c>
      <c r="AI29" s="309">
        <f t="shared" si="4"/>
        <v>0</v>
      </c>
      <c r="AJ29" s="309">
        <f t="shared" si="4"/>
        <v>0</v>
      </c>
      <c r="AK29" s="309">
        <f t="shared" si="4"/>
        <v>0</v>
      </c>
      <c r="AL29" s="309">
        <f t="shared" si="4"/>
        <v>0</v>
      </c>
      <c r="AM29" s="309">
        <f t="shared" si="4"/>
        <v>0</v>
      </c>
      <c r="AN29" s="309">
        <f t="shared" si="4"/>
        <v>0</v>
      </c>
      <c r="AO29" s="320">
        <f t="shared" si="4"/>
        <v>0</v>
      </c>
    </row>
    <row r="30" spans="1:41">
      <c r="A30" s="321" t="s">
        <v>220</v>
      </c>
      <c r="B30" s="251" t="s">
        <v>25</v>
      </c>
      <c r="C30" s="308">
        <f t="shared" si="5"/>
        <v>0</v>
      </c>
      <c r="D30" s="309">
        <f t="shared" si="5"/>
        <v>0</v>
      </c>
      <c r="E30" s="309">
        <f t="shared" si="5"/>
        <v>0</v>
      </c>
      <c r="F30" s="309">
        <f t="shared" si="5"/>
        <v>0</v>
      </c>
      <c r="G30" s="309">
        <f t="shared" si="5"/>
        <v>0</v>
      </c>
      <c r="H30" s="309">
        <f t="shared" si="5"/>
        <v>0</v>
      </c>
      <c r="I30" s="309">
        <f t="shared" si="5"/>
        <v>0</v>
      </c>
      <c r="J30" s="309">
        <f t="shared" si="5"/>
        <v>0</v>
      </c>
      <c r="K30" s="309">
        <f t="shared" si="5"/>
        <v>0</v>
      </c>
      <c r="L30" s="309">
        <f t="shared" si="5"/>
        <v>0</v>
      </c>
      <c r="M30" s="309">
        <f t="shared" si="5"/>
        <v>0</v>
      </c>
      <c r="N30" s="309">
        <f t="shared" si="5"/>
        <v>0</v>
      </c>
      <c r="O30" s="309">
        <f t="shared" si="5"/>
        <v>0</v>
      </c>
      <c r="P30" s="309">
        <f t="shared" si="5"/>
        <v>0</v>
      </c>
      <c r="Q30" s="309">
        <f t="shared" si="5"/>
        <v>0</v>
      </c>
      <c r="R30" s="309">
        <f t="shared" si="5"/>
        <v>0</v>
      </c>
      <c r="S30" s="309">
        <f t="shared" si="4"/>
        <v>0</v>
      </c>
      <c r="T30" s="309">
        <f t="shared" si="4"/>
        <v>0</v>
      </c>
      <c r="U30" s="309">
        <f t="shared" si="4"/>
        <v>0</v>
      </c>
      <c r="V30" s="309">
        <f t="shared" si="4"/>
        <v>0</v>
      </c>
      <c r="W30" s="309">
        <f t="shared" si="4"/>
        <v>0</v>
      </c>
      <c r="X30" s="309">
        <f t="shared" si="4"/>
        <v>0</v>
      </c>
      <c r="Y30" s="309">
        <f t="shared" si="4"/>
        <v>0</v>
      </c>
      <c r="Z30" s="309">
        <f t="shared" si="4"/>
        <v>1</v>
      </c>
      <c r="AA30" s="309">
        <f t="shared" si="4"/>
        <v>0</v>
      </c>
      <c r="AB30" s="309">
        <f t="shared" si="4"/>
        <v>0</v>
      </c>
      <c r="AC30" s="309">
        <f t="shared" si="4"/>
        <v>0</v>
      </c>
      <c r="AD30" s="309">
        <f t="shared" si="4"/>
        <v>0</v>
      </c>
      <c r="AE30" s="309">
        <f t="shared" si="4"/>
        <v>0</v>
      </c>
      <c r="AF30" s="309">
        <f t="shared" si="4"/>
        <v>0</v>
      </c>
      <c r="AG30" s="309">
        <f t="shared" si="4"/>
        <v>0</v>
      </c>
      <c r="AH30" s="309">
        <f t="shared" si="4"/>
        <v>0</v>
      </c>
      <c r="AI30" s="309">
        <f t="shared" si="4"/>
        <v>0</v>
      </c>
      <c r="AJ30" s="309">
        <f t="shared" si="4"/>
        <v>0</v>
      </c>
      <c r="AK30" s="309">
        <f t="shared" si="4"/>
        <v>0</v>
      </c>
      <c r="AL30" s="309">
        <f t="shared" si="4"/>
        <v>0</v>
      </c>
      <c r="AM30" s="309">
        <f t="shared" si="4"/>
        <v>0</v>
      </c>
      <c r="AN30" s="309">
        <f t="shared" si="4"/>
        <v>0</v>
      </c>
      <c r="AO30" s="320">
        <f t="shared" si="4"/>
        <v>0</v>
      </c>
    </row>
    <row r="31" spans="1:41">
      <c r="A31" s="321" t="s">
        <v>221</v>
      </c>
      <c r="B31" s="251" t="s">
        <v>250</v>
      </c>
      <c r="C31" s="308">
        <f t="shared" si="5"/>
        <v>0</v>
      </c>
      <c r="D31" s="309">
        <f t="shared" si="5"/>
        <v>0</v>
      </c>
      <c r="E31" s="309">
        <f t="shared" si="5"/>
        <v>0</v>
      </c>
      <c r="F31" s="309">
        <f t="shared" si="5"/>
        <v>0</v>
      </c>
      <c r="G31" s="309">
        <f t="shared" si="5"/>
        <v>0</v>
      </c>
      <c r="H31" s="309">
        <f t="shared" si="5"/>
        <v>0</v>
      </c>
      <c r="I31" s="309">
        <f t="shared" si="5"/>
        <v>0</v>
      </c>
      <c r="J31" s="309">
        <f t="shared" si="5"/>
        <v>0</v>
      </c>
      <c r="K31" s="309">
        <f t="shared" si="5"/>
        <v>0</v>
      </c>
      <c r="L31" s="309">
        <f t="shared" si="5"/>
        <v>0</v>
      </c>
      <c r="M31" s="309">
        <f t="shared" si="5"/>
        <v>0</v>
      </c>
      <c r="N31" s="309">
        <f t="shared" si="5"/>
        <v>0</v>
      </c>
      <c r="O31" s="309">
        <f t="shared" si="5"/>
        <v>0</v>
      </c>
      <c r="P31" s="309">
        <f t="shared" si="5"/>
        <v>0</v>
      </c>
      <c r="Q31" s="309">
        <f t="shared" si="5"/>
        <v>0</v>
      </c>
      <c r="R31" s="309">
        <f t="shared" si="5"/>
        <v>0</v>
      </c>
      <c r="S31" s="309">
        <f t="shared" si="4"/>
        <v>0</v>
      </c>
      <c r="T31" s="309">
        <f t="shared" si="4"/>
        <v>0</v>
      </c>
      <c r="U31" s="309">
        <f t="shared" si="4"/>
        <v>0</v>
      </c>
      <c r="V31" s="309">
        <f t="shared" si="4"/>
        <v>0</v>
      </c>
      <c r="W31" s="309">
        <f t="shared" si="4"/>
        <v>0</v>
      </c>
      <c r="X31" s="309">
        <f t="shared" si="4"/>
        <v>0</v>
      </c>
      <c r="Y31" s="309">
        <f t="shared" si="4"/>
        <v>0</v>
      </c>
      <c r="Z31" s="309">
        <f t="shared" si="4"/>
        <v>0</v>
      </c>
      <c r="AA31" s="309">
        <f t="shared" si="4"/>
        <v>1</v>
      </c>
      <c r="AB31" s="309">
        <f t="shared" si="4"/>
        <v>0</v>
      </c>
      <c r="AC31" s="309">
        <f t="shared" si="4"/>
        <v>0</v>
      </c>
      <c r="AD31" s="309">
        <f t="shared" si="4"/>
        <v>0</v>
      </c>
      <c r="AE31" s="309">
        <f t="shared" si="4"/>
        <v>0</v>
      </c>
      <c r="AF31" s="309">
        <f t="shared" si="4"/>
        <v>0</v>
      </c>
      <c r="AG31" s="309">
        <f t="shared" si="4"/>
        <v>0</v>
      </c>
      <c r="AH31" s="309">
        <f t="shared" si="4"/>
        <v>0</v>
      </c>
      <c r="AI31" s="309">
        <f t="shared" si="4"/>
        <v>0</v>
      </c>
      <c r="AJ31" s="309">
        <f t="shared" si="4"/>
        <v>0</v>
      </c>
      <c r="AK31" s="309">
        <f t="shared" si="4"/>
        <v>0</v>
      </c>
      <c r="AL31" s="309">
        <f t="shared" si="4"/>
        <v>0</v>
      </c>
      <c r="AM31" s="309">
        <f t="shared" si="4"/>
        <v>0</v>
      </c>
      <c r="AN31" s="309">
        <f t="shared" si="4"/>
        <v>0</v>
      </c>
      <c r="AO31" s="320">
        <f t="shared" si="4"/>
        <v>0</v>
      </c>
    </row>
    <row r="32" spans="1:41">
      <c r="A32" s="321" t="s">
        <v>222</v>
      </c>
      <c r="B32" s="251" t="s">
        <v>251</v>
      </c>
      <c r="C32" s="308">
        <f t="shared" si="5"/>
        <v>0</v>
      </c>
      <c r="D32" s="309">
        <f t="shared" si="5"/>
        <v>0</v>
      </c>
      <c r="E32" s="309">
        <f t="shared" si="5"/>
        <v>0</v>
      </c>
      <c r="F32" s="309">
        <f t="shared" si="5"/>
        <v>0</v>
      </c>
      <c r="G32" s="309">
        <f t="shared" si="5"/>
        <v>0</v>
      </c>
      <c r="H32" s="309">
        <f t="shared" si="5"/>
        <v>0</v>
      </c>
      <c r="I32" s="309">
        <f t="shared" si="5"/>
        <v>0</v>
      </c>
      <c r="J32" s="309">
        <f t="shared" si="5"/>
        <v>0</v>
      </c>
      <c r="K32" s="309">
        <f t="shared" si="5"/>
        <v>0</v>
      </c>
      <c r="L32" s="309">
        <f t="shared" si="5"/>
        <v>0</v>
      </c>
      <c r="M32" s="309">
        <f t="shared" si="5"/>
        <v>0</v>
      </c>
      <c r="N32" s="309">
        <f t="shared" si="5"/>
        <v>0</v>
      </c>
      <c r="O32" s="309">
        <f t="shared" si="5"/>
        <v>0</v>
      </c>
      <c r="P32" s="309">
        <f t="shared" si="5"/>
        <v>0</v>
      </c>
      <c r="Q32" s="309">
        <f t="shared" si="5"/>
        <v>0</v>
      </c>
      <c r="R32" s="309">
        <f t="shared" si="5"/>
        <v>0</v>
      </c>
      <c r="S32" s="309">
        <f t="shared" si="4"/>
        <v>0</v>
      </c>
      <c r="T32" s="309">
        <f t="shared" si="4"/>
        <v>0</v>
      </c>
      <c r="U32" s="309">
        <f t="shared" si="4"/>
        <v>0</v>
      </c>
      <c r="V32" s="309">
        <f t="shared" si="4"/>
        <v>0</v>
      </c>
      <c r="W32" s="309">
        <f t="shared" si="4"/>
        <v>0</v>
      </c>
      <c r="X32" s="309">
        <f t="shared" si="4"/>
        <v>0</v>
      </c>
      <c r="Y32" s="309">
        <f t="shared" si="4"/>
        <v>0</v>
      </c>
      <c r="Z32" s="309">
        <f t="shared" si="4"/>
        <v>0</v>
      </c>
      <c r="AA32" s="309">
        <f t="shared" si="4"/>
        <v>0</v>
      </c>
      <c r="AB32" s="309">
        <f t="shared" si="4"/>
        <v>1</v>
      </c>
      <c r="AC32" s="309">
        <f t="shared" si="4"/>
        <v>0</v>
      </c>
      <c r="AD32" s="309">
        <f t="shared" si="4"/>
        <v>0</v>
      </c>
      <c r="AE32" s="309">
        <f t="shared" si="4"/>
        <v>0</v>
      </c>
      <c r="AF32" s="309">
        <f t="shared" si="4"/>
        <v>0</v>
      </c>
      <c r="AG32" s="309">
        <f t="shared" si="4"/>
        <v>0</v>
      </c>
      <c r="AH32" s="309">
        <f t="shared" si="4"/>
        <v>0</v>
      </c>
      <c r="AI32" s="309">
        <f t="shared" si="4"/>
        <v>0</v>
      </c>
      <c r="AJ32" s="309">
        <f t="shared" si="4"/>
        <v>0</v>
      </c>
      <c r="AK32" s="309">
        <f t="shared" si="4"/>
        <v>0</v>
      </c>
      <c r="AL32" s="309">
        <f t="shared" si="4"/>
        <v>0</v>
      </c>
      <c r="AM32" s="309">
        <f t="shared" si="4"/>
        <v>0</v>
      </c>
      <c r="AN32" s="309">
        <f t="shared" si="4"/>
        <v>0</v>
      </c>
      <c r="AO32" s="320">
        <f t="shared" si="4"/>
        <v>0</v>
      </c>
    </row>
    <row r="33" spans="1:41">
      <c r="A33" s="321" t="s">
        <v>223</v>
      </c>
      <c r="B33" s="251" t="s">
        <v>3</v>
      </c>
      <c r="C33" s="308">
        <f t="shared" si="5"/>
        <v>0</v>
      </c>
      <c r="D33" s="309">
        <f t="shared" si="5"/>
        <v>0</v>
      </c>
      <c r="E33" s="309">
        <f t="shared" si="5"/>
        <v>0</v>
      </c>
      <c r="F33" s="309">
        <f t="shared" si="5"/>
        <v>0</v>
      </c>
      <c r="G33" s="309">
        <f t="shared" si="5"/>
        <v>0</v>
      </c>
      <c r="H33" s="309">
        <f t="shared" si="5"/>
        <v>0</v>
      </c>
      <c r="I33" s="309">
        <f t="shared" si="5"/>
        <v>0</v>
      </c>
      <c r="J33" s="309">
        <f t="shared" si="5"/>
        <v>0</v>
      </c>
      <c r="K33" s="309">
        <f t="shared" si="5"/>
        <v>0</v>
      </c>
      <c r="L33" s="309">
        <f t="shared" si="5"/>
        <v>0</v>
      </c>
      <c r="M33" s="309">
        <f t="shared" si="5"/>
        <v>0</v>
      </c>
      <c r="N33" s="309">
        <f t="shared" si="5"/>
        <v>0</v>
      </c>
      <c r="O33" s="309">
        <f t="shared" si="5"/>
        <v>0</v>
      </c>
      <c r="P33" s="309">
        <f t="shared" si="5"/>
        <v>0</v>
      </c>
      <c r="Q33" s="309">
        <f t="shared" si="5"/>
        <v>0</v>
      </c>
      <c r="R33" s="309">
        <f t="shared" si="5"/>
        <v>0</v>
      </c>
      <c r="S33" s="309">
        <f t="shared" si="4"/>
        <v>0</v>
      </c>
      <c r="T33" s="309">
        <f t="shared" ref="T33:AO33" si="6">IF($B33=T$6,1,0)</f>
        <v>0</v>
      </c>
      <c r="U33" s="309">
        <f t="shared" si="6"/>
        <v>0</v>
      </c>
      <c r="V33" s="309">
        <f t="shared" si="6"/>
        <v>0</v>
      </c>
      <c r="W33" s="309">
        <f t="shared" si="6"/>
        <v>0</v>
      </c>
      <c r="X33" s="309">
        <f t="shared" si="6"/>
        <v>0</v>
      </c>
      <c r="Y33" s="309">
        <f t="shared" si="6"/>
        <v>0</v>
      </c>
      <c r="Z33" s="309">
        <f t="shared" si="6"/>
        <v>0</v>
      </c>
      <c r="AA33" s="309">
        <f t="shared" si="6"/>
        <v>0</v>
      </c>
      <c r="AB33" s="309">
        <f t="shared" si="6"/>
        <v>0</v>
      </c>
      <c r="AC33" s="309">
        <f t="shared" si="6"/>
        <v>1</v>
      </c>
      <c r="AD33" s="309">
        <f t="shared" si="6"/>
        <v>0</v>
      </c>
      <c r="AE33" s="309">
        <f t="shared" si="6"/>
        <v>0</v>
      </c>
      <c r="AF33" s="309">
        <f t="shared" si="6"/>
        <v>0</v>
      </c>
      <c r="AG33" s="309">
        <f t="shared" si="6"/>
        <v>0</v>
      </c>
      <c r="AH33" s="309">
        <f t="shared" si="6"/>
        <v>0</v>
      </c>
      <c r="AI33" s="309">
        <f t="shared" si="6"/>
        <v>0</v>
      </c>
      <c r="AJ33" s="309">
        <f t="shared" si="6"/>
        <v>0</v>
      </c>
      <c r="AK33" s="309">
        <f t="shared" si="6"/>
        <v>0</v>
      </c>
      <c r="AL33" s="309">
        <f t="shared" si="6"/>
        <v>0</v>
      </c>
      <c r="AM33" s="309">
        <f t="shared" si="6"/>
        <v>0</v>
      </c>
      <c r="AN33" s="309">
        <f t="shared" si="6"/>
        <v>0</v>
      </c>
      <c r="AO33" s="320">
        <f t="shared" si="6"/>
        <v>0</v>
      </c>
    </row>
    <row r="34" spans="1:41">
      <c r="A34" s="321" t="s">
        <v>224</v>
      </c>
      <c r="B34" s="251" t="s">
        <v>4</v>
      </c>
      <c r="C34" s="308">
        <f t="shared" si="5"/>
        <v>0</v>
      </c>
      <c r="D34" s="309">
        <f t="shared" si="5"/>
        <v>0</v>
      </c>
      <c r="E34" s="309">
        <f t="shared" si="5"/>
        <v>0</v>
      </c>
      <c r="F34" s="309">
        <f t="shared" si="5"/>
        <v>0</v>
      </c>
      <c r="G34" s="309">
        <f t="shared" si="5"/>
        <v>0</v>
      </c>
      <c r="H34" s="309">
        <f t="shared" si="5"/>
        <v>0</v>
      </c>
      <c r="I34" s="309">
        <f t="shared" si="5"/>
        <v>0</v>
      </c>
      <c r="J34" s="309">
        <f t="shared" si="5"/>
        <v>0</v>
      </c>
      <c r="K34" s="309">
        <f t="shared" si="5"/>
        <v>0</v>
      </c>
      <c r="L34" s="309">
        <f t="shared" si="5"/>
        <v>0</v>
      </c>
      <c r="M34" s="309">
        <f t="shared" si="5"/>
        <v>0</v>
      </c>
      <c r="N34" s="309">
        <f t="shared" si="5"/>
        <v>0</v>
      </c>
      <c r="O34" s="309">
        <f t="shared" si="5"/>
        <v>0</v>
      </c>
      <c r="P34" s="309">
        <f t="shared" si="5"/>
        <v>0</v>
      </c>
      <c r="Q34" s="309">
        <f t="shared" si="5"/>
        <v>0</v>
      </c>
      <c r="R34" s="309">
        <f t="shared" si="5"/>
        <v>0</v>
      </c>
      <c r="S34" s="309">
        <f t="shared" ref="S34:AO37" si="7">IF($B34=S$6,1,0)</f>
        <v>0</v>
      </c>
      <c r="T34" s="309">
        <f t="shared" si="7"/>
        <v>0</v>
      </c>
      <c r="U34" s="309">
        <f t="shared" si="7"/>
        <v>0</v>
      </c>
      <c r="V34" s="309">
        <f t="shared" si="7"/>
        <v>0</v>
      </c>
      <c r="W34" s="309">
        <f t="shared" si="7"/>
        <v>0</v>
      </c>
      <c r="X34" s="309">
        <f t="shared" si="7"/>
        <v>0</v>
      </c>
      <c r="Y34" s="309">
        <f t="shared" si="7"/>
        <v>0</v>
      </c>
      <c r="Z34" s="309">
        <f t="shared" si="7"/>
        <v>0</v>
      </c>
      <c r="AA34" s="309">
        <f t="shared" si="7"/>
        <v>0</v>
      </c>
      <c r="AB34" s="309">
        <f t="shared" si="7"/>
        <v>0</v>
      </c>
      <c r="AC34" s="309">
        <f t="shared" si="7"/>
        <v>0</v>
      </c>
      <c r="AD34" s="309">
        <f t="shared" si="7"/>
        <v>1</v>
      </c>
      <c r="AE34" s="309">
        <f t="shared" si="7"/>
        <v>0</v>
      </c>
      <c r="AF34" s="309">
        <f t="shared" si="7"/>
        <v>0</v>
      </c>
      <c r="AG34" s="309">
        <f t="shared" si="7"/>
        <v>0</v>
      </c>
      <c r="AH34" s="309">
        <f t="shared" si="7"/>
        <v>0</v>
      </c>
      <c r="AI34" s="309">
        <f t="shared" si="7"/>
        <v>0</v>
      </c>
      <c r="AJ34" s="309">
        <f t="shared" si="7"/>
        <v>0</v>
      </c>
      <c r="AK34" s="309">
        <f t="shared" si="7"/>
        <v>0</v>
      </c>
      <c r="AL34" s="309">
        <f t="shared" si="7"/>
        <v>0</v>
      </c>
      <c r="AM34" s="309">
        <f t="shared" si="7"/>
        <v>0</v>
      </c>
      <c r="AN34" s="309">
        <f t="shared" si="7"/>
        <v>0</v>
      </c>
      <c r="AO34" s="320">
        <f t="shared" si="7"/>
        <v>0</v>
      </c>
    </row>
    <row r="35" spans="1:41">
      <c r="A35" s="321" t="s">
        <v>225</v>
      </c>
      <c r="B35" s="251" t="s">
        <v>5</v>
      </c>
      <c r="C35" s="308">
        <f t="shared" si="5"/>
        <v>0</v>
      </c>
      <c r="D35" s="309">
        <f t="shared" si="5"/>
        <v>0</v>
      </c>
      <c r="E35" s="309">
        <f t="shared" si="5"/>
        <v>0</v>
      </c>
      <c r="F35" s="309">
        <f t="shared" si="5"/>
        <v>0</v>
      </c>
      <c r="G35" s="309">
        <f t="shared" si="5"/>
        <v>0</v>
      </c>
      <c r="H35" s="309">
        <f t="shared" si="5"/>
        <v>0</v>
      </c>
      <c r="I35" s="309">
        <f t="shared" si="5"/>
        <v>0</v>
      </c>
      <c r="J35" s="309">
        <f t="shared" si="5"/>
        <v>0</v>
      </c>
      <c r="K35" s="309">
        <f t="shared" si="5"/>
        <v>0</v>
      </c>
      <c r="L35" s="309">
        <f t="shared" si="5"/>
        <v>0</v>
      </c>
      <c r="M35" s="309">
        <f t="shared" si="5"/>
        <v>0</v>
      </c>
      <c r="N35" s="309">
        <f t="shared" si="5"/>
        <v>0</v>
      </c>
      <c r="O35" s="309">
        <f t="shared" si="5"/>
        <v>0</v>
      </c>
      <c r="P35" s="309">
        <f t="shared" si="5"/>
        <v>0</v>
      </c>
      <c r="Q35" s="309">
        <f t="shared" si="5"/>
        <v>0</v>
      </c>
      <c r="R35" s="309">
        <f t="shared" si="5"/>
        <v>0</v>
      </c>
      <c r="S35" s="309">
        <f t="shared" si="7"/>
        <v>0</v>
      </c>
      <c r="T35" s="309">
        <f t="shared" si="7"/>
        <v>0</v>
      </c>
      <c r="U35" s="309">
        <f t="shared" si="7"/>
        <v>0</v>
      </c>
      <c r="V35" s="309">
        <f t="shared" si="7"/>
        <v>0</v>
      </c>
      <c r="W35" s="309">
        <f t="shared" si="7"/>
        <v>0</v>
      </c>
      <c r="X35" s="309">
        <f t="shared" si="7"/>
        <v>0</v>
      </c>
      <c r="Y35" s="309">
        <f t="shared" si="7"/>
        <v>0</v>
      </c>
      <c r="Z35" s="309">
        <f t="shared" si="7"/>
        <v>0</v>
      </c>
      <c r="AA35" s="309">
        <f t="shared" si="7"/>
        <v>0</v>
      </c>
      <c r="AB35" s="309">
        <f t="shared" si="7"/>
        <v>0</v>
      </c>
      <c r="AC35" s="309">
        <f t="shared" si="7"/>
        <v>0</v>
      </c>
      <c r="AD35" s="309">
        <f t="shared" si="7"/>
        <v>0</v>
      </c>
      <c r="AE35" s="309">
        <f t="shared" si="7"/>
        <v>1</v>
      </c>
      <c r="AF35" s="309">
        <f t="shared" si="7"/>
        <v>0</v>
      </c>
      <c r="AG35" s="309">
        <f t="shared" si="7"/>
        <v>0</v>
      </c>
      <c r="AH35" s="309">
        <f t="shared" si="7"/>
        <v>0</v>
      </c>
      <c r="AI35" s="309">
        <f t="shared" si="7"/>
        <v>0</v>
      </c>
      <c r="AJ35" s="309">
        <f t="shared" si="7"/>
        <v>0</v>
      </c>
      <c r="AK35" s="309">
        <f t="shared" si="7"/>
        <v>0</v>
      </c>
      <c r="AL35" s="309">
        <f t="shared" si="7"/>
        <v>0</v>
      </c>
      <c r="AM35" s="309">
        <f t="shared" si="7"/>
        <v>0</v>
      </c>
      <c r="AN35" s="309">
        <f t="shared" si="7"/>
        <v>0</v>
      </c>
      <c r="AO35" s="320">
        <f t="shared" si="7"/>
        <v>0</v>
      </c>
    </row>
    <row r="36" spans="1:41">
      <c r="A36" s="321" t="s">
        <v>226</v>
      </c>
      <c r="B36" s="251" t="s">
        <v>252</v>
      </c>
      <c r="C36" s="308">
        <f t="shared" si="5"/>
        <v>0</v>
      </c>
      <c r="D36" s="309">
        <f t="shared" si="5"/>
        <v>0</v>
      </c>
      <c r="E36" s="309">
        <f t="shared" si="5"/>
        <v>0</v>
      </c>
      <c r="F36" s="309">
        <f t="shared" si="5"/>
        <v>0</v>
      </c>
      <c r="G36" s="309">
        <f t="shared" si="5"/>
        <v>0</v>
      </c>
      <c r="H36" s="309">
        <f t="shared" si="5"/>
        <v>0</v>
      </c>
      <c r="I36" s="309">
        <f t="shared" si="5"/>
        <v>0</v>
      </c>
      <c r="J36" s="309">
        <f t="shared" si="5"/>
        <v>0</v>
      </c>
      <c r="K36" s="309">
        <f t="shared" si="5"/>
        <v>0</v>
      </c>
      <c r="L36" s="309">
        <f t="shared" si="5"/>
        <v>0</v>
      </c>
      <c r="M36" s="309">
        <f t="shared" si="5"/>
        <v>0</v>
      </c>
      <c r="N36" s="309">
        <f t="shared" si="5"/>
        <v>0</v>
      </c>
      <c r="O36" s="309">
        <f t="shared" si="5"/>
        <v>0</v>
      </c>
      <c r="P36" s="309">
        <f t="shared" si="5"/>
        <v>0</v>
      </c>
      <c r="Q36" s="309">
        <f t="shared" si="5"/>
        <v>0</v>
      </c>
      <c r="R36" s="309">
        <f t="shared" si="5"/>
        <v>0</v>
      </c>
      <c r="S36" s="309">
        <f t="shared" si="7"/>
        <v>0</v>
      </c>
      <c r="T36" s="309">
        <f t="shared" si="7"/>
        <v>0</v>
      </c>
      <c r="U36" s="309">
        <f t="shared" si="7"/>
        <v>0</v>
      </c>
      <c r="V36" s="309">
        <f t="shared" si="7"/>
        <v>0</v>
      </c>
      <c r="W36" s="309">
        <f t="shared" si="7"/>
        <v>0</v>
      </c>
      <c r="X36" s="309">
        <f t="shared" si="7"/>
        <v>0</v>
      </c>
      <c r="Y36" s="309">
        <f t="shared" si="7"/>
        <v>0</v>
      </c>
      <c r="Z36" s="309">
        <f t="shared" si="7"/>
        <v>0</v>
      </c>
      <c r="AA36" s="309">
        <f t="shared" si="7"/>
        <v>0</v>
      </c>
      <c r="AB36" s="309">
        <f t="shared" si="7"/>
        <v>0</v>
      </c>
      <c r="AC36" s="309">
        <f t="shared" si="7"/>
        <v>0</v>
      </c>
      <c r="AD36" s="309">
        <f t="shared" si="7"/>
        <v>0</v>
      </c>
      <c r="AE36" s="309">
        <f t="shared" si="7"/>
        <v>0</v>
      </c>
      <c r="AF36" s="309">
        <f t="shared" si="7"/>
        <v>1</v>
      </c>
      <c r="AG36" s="309">
        <f t="shared" si="7"/>
        <v>0</v>
      </c>
      <c r="AH36" s="309">
        <f t="shared" si="7"/>
        <v>0</v>
      </c>
      <c r="AI36" s="309">
        <f t="shared" si="7"/>
        <v>0</v>
      </c>
      <c r="AJ36" s="309">
        <f t="shared" si="7"/>
        <v>0</v>
      </c>
      <c r="AK36" s="309">
        <f t="shared" si="7"/>
        <v>0</v>
      </c>
      <c r="AL36" s="309">
        <f t="shared" si="7"/>
        <v>0</v>
      </c>
      <c r="AM36" s="309">
        <f t="shared" si="7"/>
        <v>0</v>
      </c>
      <c r="AN36" s="309">
        <f t="shared" si="7"/>
        <v>0</v>
      </c>
      <c r="AO36" s="320">
        <f t="shared" si="7"/>
        <v>0</v>
      </c>
    </row>
    <row r="37" spans="1:41">
      <c r="A37" s="321" t="s">
        <v>227</v>
      </c>
      <c r="B37" s="251" t="s">
        <v>198</v>
      </c>
      <c r="C37" s="308">
        <f t="shared" si="5"/>
        <v>0</v>
      </c>
      <c r="D37" s="309">
        <f t="shared" si="5"/>
        <v>0</v>
      </c>
      <c r="E37" s="309">
        <f t="shared" si="5"/>
        <v>0</v>
      </c>
      <c r="F37" s="309">
        <f t="shared" si="5"/>
        <v>0</v>
      </c>
      <c r="G37" s="309">
        <f t="shared" si="5"/>
        <v>0</v>
      </c>
      <c r="H37" s="309">
        <f t="shared" si="5"/>
        <v>0</v>
      </c>
      <c r="I37" s="309">
        <f t="shared" si="5"/>
        <v>0</v>
      </c>
      <c r="J37" s="309">
        <f t="shared" si="5"/>
        <v>0</v>
      </c>
      <c r="K37" s="309">
        <f t="shared" si="5"/>
        <v>0</v>
      </c>
      <c r="L37" s="309">
        <f t="shared" si="5"/>
        <v>0</v>
      </c>
      <c r="M37" s="309">
        <f t="shared" si="5"/>
        <v>0</v>
      </c>
      <c r="N37" s="309">
        <f t="shared" si="5"/>
        <v>0</v>
      </c>
      <c r="O37" s="309">
        <f t="shared" si="5"/>
        <v>0</v>
      </c>
      <c r="P37" s="309">
        <f t="shared" si="5"/>
        <v>0</v>
      </c>
      <c r="Q37" s="309">
        <f t="shared" si="5"/>
        <v>0</v>
      </c>
      <c r="R37" s="309">
        <f t="shared" si="5"/>
        <v>0</v>
      </c>
      <c r="S37" s="309">
        <f t="shared" si="7"/>
        <v>0</v>
      </c>
      <c r="T37" s="309">
        <f t="shared" si="7"/>
        <v>0</v>
      </c>
      <c r="U37" s="309">
        <f t="shared" si="7"/>
        <v>0</v>
      </c>
      <c r="V37" s="309">
        <f t="shared" si="7"/>
        <v>0</v>
      </c>
      <c r="W37" s="309">
        <f t="shared" si="7"/>
        <v>0</v>
      </c>
      <c r="X37" s="309">
        <f t="shared" si="7"/>
        <v>0</v>
      </c>
      <c r="Y37" s="309">
        <f t="shared" si="7"/>
        <v>0</v>
      </c>
      <c r="Z37" s="309">
        <f t="shared" si="7"/>
        <v>0</v>
      </c>
      <c r="AA37" s="309">
        <f t="shared" si="7"/>
        <v>0</v>
      </c>
      <c r="AB37" s="309">
        <f t="shared" si="7"/>
        <v>0</v>
      </c>
      <c r="AC37" s="309">
        <f t="shared" si="7"/>
        <v>0</v>
      </c>
      <c r="AD37" s="309">
        <f t="shared" si="7"/>
        <v>0</v>
      </c>
      <c r="AE37" s="309">
        <f t="shared" si="7"/>
        <v>0</v>
      </c>
      <c r="AF37" s="309">
        <f t="shared" si="7"/>
        <v>0</v>
      </c>
      <c r="AG37" s="309">
        <f t="shared" si="7"/>
        <v>1</v>
      </c>
      <c r="AH37" s="309">
        <f t="shared" si="7"/>
        <v>0</v>
      </c>
      <c r="AI37" s="309">
        <f t="shared" si="7"/>
        <v>0</v>
      </c>
      <c r="AJ37" s="309">
        <f t="shared" si="7"/>
        <v>0</v>
      </c>
      <c r="AK37" s="309">
        <f t="shared" si="7"/>
        <v>0</v>
      </c>
      <c r="AL37" s="309">
        <f t="shared" si="7"/>
        <v>0</v>
      </c>
      <c r="AM37" s="309">
        <f t="shared" si="7"/>
        <v>0</v>
      </c>
      <c r="AN37" s="309">
        <f t="shared" si="7"/>
        <v>0</v>
      </c>
      <c r="AO37" s="320">
        <f t="shared" si="7"/>
        <v>0</v>
      </c>
    </row>
    <row r="38" spans="1:41">
      <c r="A38" s="321" t="s">
        <v>228</v>
      </c>
      <c r="B38" s="251" t="s">
        <v>6</v>
      </c>
      <c r="C38" s="308">
        <f t="shared" si="5"/>
        <v>0</v>
      </c>
      <c r="D38" s="309">
        <f t="shared" si="5"/>
        <v>0</v>
      </c>
      <c r="E38" s="309">
        <f t="shared" si="5"/>
        <v>0</v>
      </c>
      <c r="F38" s="309">
        <f t="shared" si="5"/>
        <v>0</v>
      </c>
      <c r="G38" s="309">
        <f t="shared" si="5"/>
        <v>0</v>
      </c>
      <c r="H38" s="309">
        <f t="shared" si="5"/>
        <v>0</v>
      </c>
      <c r="I38" s="309">
        <f t="shared" si="5"/>
        <v>0</v>
      </c>
      <c r="J38" s="309">
        <f t="shared" si="5"/>
        <v>0</v>
      </c>
      <c r="K38" s="309">
        <f t="shared" si="5"/>
        <v>0</v>
      </c>
      <c r="L38" s="309">
        <f t="shared" si="5"/>
        <v>0</v>
      </c>
      <c r="M38" s="309">
        <f t="shared" si="5"/>
        <v>0</v>
      </c>
      <c r="N38" s="309">
        <f t="shared" si="5"/>
        <v>0</v>
      </c>
      <c r="O38" s="309">
        <f t="shared" si="5"/>
        <v>0</v>
      </c>
      <c r="P38" s="309">
        <f t="shared" si="5"/>
        <v>0</v>
      </c>
      <c r="Q38" s="309">
        <f t="shared" si="5"/>
        <v>0</v>
      </c>
      <c r="R38" s="309">
        <f t="shared" ref="R38:AO45" si="8">IF($B38=R$6,1,0)</f>
        <v>0</v>
      </c>
      <c r="S38" s="309">
        <f t="shared" si="8"/>
        <v>0</v>
      </c>
      <c r="T38" s="309">
        <f t="shared" si="8"/>
        <v>0</v>
      </c>
      <c r="U38" s="309">
        <f t="shared" si="8"/>
        <v>0</v>
      </c>
      <c r="V38" s="309">
        <f t="shared" si="8"/>
        <v>0</v>
      </c>
      <c r="W38" s="309">
        <f t="shared" si="8"/>
        <v>0</v>
      </c>
      <c r="X38" s="309">
        <f t="shared" si="8"/>
        <v>0</v>
      </c>
      <c r="Y38" s="309">
        <f t="shared" si="8"/>
        <v>0</v>
      </c>
      <c r="Z38" s="309">
        <f t="shared" si="8"/>
        <v>0</v>
      </c>
      <c r="AA38" s="309">
        <f t="shared" si="8"/>
        <v>0</v>
      </c>
      <c r="AB38" s="309">
        <f t="shared" si="8"/>
        <v>0</v>
      </c>
      <c r="AC38" s="309">
        <f t="shared" si="8"/>
        <v>0</v>
      </c>
      <c r="AD38" s="309">
        <f t="shared" si="8"/>
        <v>0</v>
      </c>
      <c r="AE38" s="309">
        <f t="shared" si="8"/>
        <v>0</v>
      </c>
      <c r="AF38" s="309">
        <f t="shared" si="8"/>
        <v>0</v>
      </c>
      <c r="AG38" s="309">
        <f t="shared" si="8"/>
        <v>0</v>
      </c>
      <c r="AH38" s="309">
        <f t="shared" si="8"/>
        <v>1</v>
      </c>
      <c r="AI38" s="309">
        <f t="shared" si="8"/>
        <v>0</v>
      </c>
      <c r="AJ38" s="309">
        <f t="shared" si="8"/>
        <v>0</v>
      </c>
      <c r="AK38" s="309">
        <f t="shared" si="8"/>
        <v>0</v>
      </c>
      <c r="AL38" s="309">
        <f t="shared" si="8"/>
        <v>0</v>
      </c>
      <c r="AM38" s="309">
        <f t="shared" si="8"/>
        <v>0</v>
      </c>
      <c r="AN38" s="309">
        <f t="shared" si="8"/>
        <v>0</v>
      </c>
      <c r="AO38" s="320">
        <f t="shared" si="8"/>
        <v>0</v>
      </c>
    </row>
    <row r="39" spans="1:41">
      <c r="A39" s="321" t="s">
        <v>229</v>
      </c>
      <c r="B39" s="251" t="s">
        <v>26</v>
      </c>
      <c r="C39" s="308">
        <f t="shared" ref="C39:R45" si="9">IF($B39=C$6,1,0)</f>
        <v>0</v>
      </c>
      <c r="D39" s="309">
        <f t="shared" si="9"/>
        <v>0</v>
      </c>
      <c r="E39" s="309">
        <f t="shared" si="9"/>
        <v>0</v>
      </c>
      <c r="F39" s="309">
        <f t="shared" si="9"/>
        <v>0</v>
      </c>
      <c r="G39" s="309">
        <f t="shared" si="9"/>
        <v>0</v>
      </c>
      <c r="H39" s="309">
        <f t="shared" si="9"/>
        <v>0</v>
      </c>
      <c r="I39" s="309">
        <f t="shared" si="9"/>
        <v>0</v>
      </c>
      <c r="J39" s="309">
        <f t="shared" si="9"/>
        <v>0</v>
      </c>
      <c r="K39" s="309">
        <f t="shared" si="9"/>
        <v>0</v>
      </c>
      <c r="L39" s="309">
        <f t="shared" si="9"/>
        <v>0</v>
      </c>
      <c r="M39" s="309">
        <f t="shared" si="9"/>
        <v>0</v>
      </c>
      <c r="N39" s="309">
        <f t="shared" si="9"/>
        <v>0</v>
      </c>
      <c r="O39" s="309">
        <f t="shared" si="9"/>
        <v>0</v>
      </c>
      <c r="P39" s="309">
        <f t="shared" si="9"/>
        <v>0</v>
      </c>
      <c r="Q39" s="309">
        <f t="shared" si="9"/>
        <v>0</v>
      </c>
      <c r="R39" s="309">
        <f t="shared" si="9"/>
        <v>0</v>
      </c>
      <c r="S39" s="309">
        <f t="shared" si="8"/>
        <v>0</v>
      </c>
      <c r="T39" s="309">
        <f t="shared" si="8"/>
        <v>0</v>
      </c>
      <c r="U39" s="309">
        <f t="shared" si="8"/>
        <v>0</v>
      </c>
      <c r="V39" s="309">
        <f t="shared" si="8"/>
        <v>0</v>
      </c>
      <c r="W39" s="309">
        <f t="shared" si="8"/>
        <v>0</v>
      </c>
      <c r="X39" s="309">
        <f t="shared" si="8"/>
        <v>0</v>
      </c>
      <c r="Y39" s="309">
        <f t="shared" si="8"/>
        <v>0</v>
      </c>
      <c r="Z39" s="309">
        <f t="shared" si="8"/>
        <v>0</v>
      </c>
      <c r="AA39" s="309">
        <f t="shared" si="8"/>
        <v>0</v>
      </c>
      <c r="AB39" s="309">
        <f t="shared" si="8"/>
        <v>0</v>
      </c>
      <c r="AC39" s="309">
        <f t="shared" si="8"/>
        <v>0</v>
      </c>
      <c r="AD39" s="309">
        <f t="shared" si="8"/>
        <v>0</v>
      </c>
      <c r="AE39" s="309">
        <f t="shared" si="8"/>
        <v>0</v>
      </c>
      <c r="AF39" s="309">
        <f t="shared" si="8"/>
        <v>0</v>
      </c>
      <c r="AG39" s="309">
        <f t="shared" si="8"/>
        <v>0</v>
      </c>
      <c r="AH39" s="309">
        <f t="shared" si="8"/>
        <v>0</v>
      </c>
      <c r="AI39" s="309">
        <f t="shared" si="8"/>
        <v>1</v>
      </c>
      <c r="AJ39" s="309">
        <f t="shared" si="8"/>
        <v>0</v>
      </c>
      <c r="AK39" s="309">
        <f t="shared" si="8"/>
        <v>0</v>
      </c>
      <c r="AL39" s="309">
        <f t="shared" si="8"/>
        <v>0</v>
      </c>
      <c r="AM39" s="309">
        <f t="shared" si="8"/>
        <v>0</v>
      </c>
      <c r="AN39" s="309">
        <f t="shared" si="8"/>
        <v>0</v>
      </c>
      <c r="AO39" s="320">
        <f t="shared" si="8"/>
        <v>0</v>
      </c>
    </row>
    <row r="40" spans="1:41">
      <c r="A40" s="321" t="s">
        <v>230</v>
      </c>
      <c r="B40" s="251" t="s">
        <v>253</v>
      </c>
      <c r="C40" s="308">
        <f t="shared" si="9"/>
        <v>0</v>
      </c>
      <c r="D40" s="309">
        <f t="shared" si="9"/>
        <v>0</v>
      </c>
      <c r="E40" s="309">
        <f t="shared" si="9"/>
        <v>0</v>
      </c>
      <c r="F40" s="309">
        <f t="shared" si="9"/>
        <v>0</v>
      </c>
      <c r="G40" s="309">
        <f t="shared" si="9"/>
        <v>0</v>
      </c>
      <c r="H40" s="309">
        <f t="shared" si="9"/>
        <v>0</v>
      </c>
      <c r="I40" s="309">
        <f t="shared" si="9"/>
        <v>0</v>
      </c>
      <c r="J40" s="309">
        <f t="shared" si="9"/>
        <v>0</v>
      </c>
      <c r="K40" s="309">
        <f t="shared" si="9"/>
        <v>0</v>
      </c>
      <c r="L40" s="309">
        <f t="shared" si="9"/>
        <v>0</v>
      </c>
      <c r="M40" s="309">
        <f t="shared" si="9"/>
        <v>0</v>
      </c>
      <c r="N40" s="309">
        <f t="shared" si="9"/>
        <v>0</v>
      </c>
      <c r="O40" s="309">
        <f t="shared" si="9"/>
        <v>0</v>
      </c>
      <c r="P40" s="309">
        <f t="shared" si="9"/>
        <v>0</v>
      </c>
      <c r="Q40" s="309">
        <f t="shared" si="9"/>
        <v>0</v>
      </c>
      <c r="R40" s="309">
        <f t="shared" si="9"/>
        <v>0</v>
      </c>
      <c r="S40" s="309">
        <f t="shared" si="8"/>
        <v>0</v>
      </c>
      <c r="T40" s="309">
        <f t="shared" si="8"/>
        <v>0</v>
      </c>
      <c r="U40" s="309">
        <f t="shared" si="8"/>
        <v>0</v>
      </c>
      <c r="V40" s="309">
        <f t="shared" si="8"/>
        <v>0</v>
      </c>
      <c r="W40" s="309">
        <f t="shared" si="8"/>
        <v>0</v>
      </c>
      <c r="X40" s="309">
        <f t="shared" si="8"/>
        <v>0</v>
      </c>
      <c r="Y40" s="309">
        <f t="shared" si="8"/>
        <v>0</v>
      </c>
      <c r="Z40" s="309">
        <f t="shared" si="8"/>
        <v>0</v>
      </c>
      <c r="AA40" s="309">
        <f t="shared" si="8"/>
        <v>0</v>
      </c>
      <c r="AB40" s="309">
        <f t="shared" si="8"/>
        <v>0</v>
      </c>
      <c r="AC40" s="309">
        <f t="shared" si="8"/>
        <v>0</v>
      </c>
      <c r="AD40" s="309">
        <f t="shared" si="8"/>
        <v>0</v>
      </c>
      <c r="AE40" s="309">
        <f t="shared" si="8"/>
        <v>0</v>
      </c>
      <c r="AF40" s="309">
        <f t="shared" si="8"/>
        <v>0</v>
      </c>
      <c r="AG40" s="309">
        <f t="shared" si="8"/>
        <v>0</v>
      </c>
      <c r="AH40" s="309">
        <f t="shared" si="8"/>
        <v>0</v>
      </c>
      <c r="AI40" s="309">
        <f t="shared" si="8"/>
        <v>0</v>
      </c>
      <c r="AJ40" s="309">
        <f t="shared" si="8"/>
        <v>1</v>
      </c>
      <c r="AK40" s="309">
        <f t="shared" si="8"/>
        <v>0</v>
      </c>
      <c r="AL40" s="309">
        <f t="shared" si="8"/>
        <v>0</v>
      </c>
      <c r="AM40" s="309">
        <f t="shared" si="8"/>
        <v>0</v>
      </c>
      <c r="AN40" s="309">
        <f t="shared" si="8"/>
        <v>0</v>
      </c>
      <c r="AO40" s="320">
        <f t="shared" si="8"/>
        <v>0</v>
      </c>
    </row>
    <row r="41" spans="1:41">
      <c r="A41" s="321" t="s">
        <v>231</v>
      </c>
      <c r="B41" s="251" t="s">
        <v>420</v>
      </c>
      <c r="C41" s="308">
        <f t="shared" si="9"/>
        <v>0</v>
      </c>
      <c r="D41" s="309">
        <f t="shared" si="9"/>
        <v>0</v>
      </c>
      <c r="E41" s="309">
        <f t="shared" si="9"/>
        <v>0</v>
      </c>
      <c r="F41" s="309">
        <f t="shared" si="9"/>
        <v>0</v>
      </c>
      <c r="G41" s="309">
        <f t="shared" si="9"/>
        <v>0</v>
      </c>
      <c r="H41" s="309">
        <f t="shared" si="9"/>
        <v>0</v>
      </c>
      <c r="I41" s="309">
        <f t="shared" si="9"/>
        <v>0</v>
      </c>
      <c r="J41" s="309">
        <f t="shared" si="9"/>
        <v>0</v>
      </c>
      <c r="K41" s="309">
        <f t="shared" si="9"/>
        <v>0</v>
      </c>
      <c r="L41" s="309">
        <f t="shared" si="9"/>
        <v>0</v>
      </c>
      <c r="M41" s="309">
        <f t="shared" si="9"/>
        <v>0</v>
      </c>
      <c r="N41" s="309">
        <f t="shared" si="9"/>
        <v>0</v>
      </c>
      <c r="O41" s="309">
        <f t="shared" si="9"/>
        <v>0</v>
      </c>
      <c r="P41" s="309">
        <f t="shared" si="9"/>
        <v>0</v>
      </c>
      <c r="Q41" s="309">
        <f t="shared" si="9"/>
        <v>0</v>
      </c>
      <c r="R41" s="309">
        <f t="shared" si="9"/>
        <v>0</v>
      </c>
      <c r="S41" s="309">
        <f t="shared" si="8"/>
        <v>0</v>
      </c>
      <c r="T41" s="309">
        <f t="shared" si="8"/>
        <v>0</v>
      </c>
      <c r="U41" s="309">
        <f t="shared" si="8"/>
        <v>0</v>
      </c>
      <c r="V41" s="309">
        <f t="shared" si="8"/>
        <v>0</v>
      </c>
      <c r="W41" s="309">
        <f t="shared" si="8"/>
        <v>0</v>
      </c>
      <c r="X41" s="309">
        <f t="shared" si="8"/>
        <v>0</v>
      </c>
      <c r="Y41" s="309">
        <f t="shared" si="8"/>
        <v>0</v>
      </c>
      <c r="Z41" s="309">
        <f t="shared" si="8"/>
        <v>0</v>
      </c>
      <c r="AA41" s="309">
        <f t="shared" si="8"/>
        <v>0</v>
      </c>
      <c r="AB41" s="309">
        <f t="shared" si="8"/>
        <v>0</v>
      </c>
      <c r="AC41" s="309">
        <f t="shared" si="8"/>
        <v>0</v>
      </c>
      <c r="AD41" s="309">
        <f t="shared" si="8"/>
        <v>0</v>
      </c>
      <c r="AE41" s="309">
        <f t="shared" si="8"/>
        <v>0</v>
      </c>
      <c r="AF41" s="309">
        <f t="shared" si="8"/>
        <v>0</v>
      </c>
      <c r="AG41" s="309">
        <f t="shared" si="8"/>
        <v>0</v>
      </c>
      <c r="AH41" s="309">
        <f t="shared" si="8"/>
        <v>0</v>
      </c>
      <c r="AI41" s="309">
        <f t="shared" si="8"/>
        <v>0</v>
      </c>
      <c r="AJ41" s="309">
        <f t="shared" si="8"/>
        <v>0</v>
      </c>
      <c r="AK41" s="309">
        <f t="shared" si="8"/>
        <v>1</v>
      </c>
      <c r="AL41" s="309">
        <f t="shared" si="8"/>
        <v>0</v>
      </c>
      <c r="AM41" s="309">
        <f t="shared" si="8"/>
        <v>0</v>
      </c>
      <c r="AN41" s="309">
        <f t="shared" si="8"/>
        <v>0</v>
      </c>
      <c r="AO41" s="320">
        <f t="shared" si="8"/>
        <v>0</v>
      </c>
    </row>
    <row r="42" spans="1:41">
      <c r="A42" s="321" t="s">
        <v>232</v>
      </c>
      <c r="B42" s="251" t="s">
        <v>27</v>
      </c>
      <c r="C42" s="308">
        <f t="shared" si="9"/>
        <v>0</v>
      </c>
      <c r="D42" s="309">
        <f t="shared" si="9"/>
        <v>0</v>
      </c>
      <c r="E42" s="309">
        <f t="shared" si="9"/>
        <v>0</v>
      </c>
      <c r="F42" s="309">
        <f t="shared" si="9"/>
        <v>0</v>
      </c>
      <c r="G42" s="309">
        <f t="shared" si="9"/>
        <v>0</v>
      </c>
      <c r="H42" s="309">
        <f t="shared" si="9"/>
        <v>0</v>
      </c>
      <c r="I42" s="309">
        <f t="shared" si="9"/>
        <v>0</v>
      </c>
      <c r="J42" s="309">
        <f t="shared" si="9"/>
        <v>0</v>
      </c>
      <c r="K42" s="309">
        <f t="shared" si="9"/>
        <v>0</v>
      </c>
      <c r="L42" s="309">
        <f t="shared" si="9"/>
        <v>0</v>
      </c>
      <c r="M42" s="309">
        <f t="shared" si="9"/>
        <v>0</v>
      </c>
      <c r="N42" s="309">
        <f t="shared" si="9"/>
        <v>0</v>
      </c>
      <c r="O42" s="309">
        <f t="shared" si="9"/>
        <v>0</v>
      </c>
      <c r="P42" s="309">
        <f t="shared" si="9"/>
        <v>0</v>
      </c>
      <c r="Q42" s="309">
        <f t="shared" si="9"/>
        <v>0</v>
      </c>
      <c r="R42" s="309">
        <f t="shared" si="9"/>
        <v>0</v>
      </c>
      <c r="S42" s="309">
        <f t="shared" si="8"/>
        <v>0</v>
      </c>
      <c r="T42" s="309">
        <f t="shared" si="8"/>
        <v>0</v>
      </c>
      <c r="U42" s="309">
        <f t="shared" si="8"/>
        <v>0</v>
      </c>
      <c r="V42" s="309">
        <f t="shared" si="8"/>
        <v>0</v>
      </c>
      <c r="W42" s="309">
        <f t="shared" si="8"/>
        <v>0</v>
      </c>
      <c r="X42" s="309">
        <f t="shared" si="8"/>
        <v>0</v>
      </c>
      <c r="Y42" s="309">
        <f t="shared" si="8"/>
        <v>0</v>
      </c>
      <c r="Z42" s="309">
        <f t="shared" si="8"/>
        <v>0</v>
      </c>
      <c r="AA42" s="309">
        <f t="shared" si="8"/>
        <v>0</v>
      </c>
      <c r="AB42" s="309">
        <f t="shared" si="8"/>
        <v>0</v>
      </c>
      <c r="AC42" s="309">
        <f t="shared" si="8"/>
        <v>0</v>
      </c>
      <c r="AD42" s="309">
        <f t="shared" si="8"/>
        <v>0</v>
      </c>
      <c r="AE42" s="309">
        <f t="shared" si="8"/>
        <v>0</v>
      </c>
      <c r="AF42" s="309">
        <f t="shared" si="8"/>
        <v>0</v>
      </c>
      <c r="AG42" s="309">
        <f t="shared" si="8"/>
        <v>0</v>
      </c>
      <c r="AH42" s="309">
        <f t="shared" si="8"/>
        <v>0</v>
      </c>
      <c r="AI42" s="309">
        <f t="shared" si="8"/>
        <v>0</v>
      </c>
      <c r="AJ42" s="309">
        <f t="shared" si="8"/>
        <v>0</v>
      </c>
      <c r="AK42" s="309">
        <f t="shared" si="8"/>
        <v>0</v>
      </c>
      <c r="AL42" s="309">
        <f t="shared" si="8"/>
        <v>1</v>
      </c>
      <c r="AM42" s="309">
        <f t="shared" si="8"/>
        <v>0</v>
      </c>
      <c r="AN42" s="309">
        <f t="shared" si="8"/>
        <v>0</v>
      </c>
      <c r="AO42" s="320">
        <f t="shared" si="8"/>
        <v>0</v>
      </c>
    </row>
    <row r="43" spans="1:41">
      <c r="A43" s="321" t="s">
        <v>233</v>
      </c>
      <c r="B43" s="251" t="s">
        <v>28</v>
      </c>
      <c r="C43" s="308">
        <f t="shared" si="9"/>
        <v>0</v>
      </c>
      <c r="D43" s="309">
        <f t="shared" si="9"/>
        <v>0</v>
      </c>
      <c r="E43" s="309">
        <f t="shared" si="9"/>
        <v>0</v>
      </c>
      <c r="F43" s="309">
        <f t="shared" si="9"/>
        <v>0</v>
      </c>
      <c r="G43" s="309">
        <f t="shared" si="9"/>
        <v>0</v>
      </c>
      <c r="H43" s="309">
        <f t="shared" si="9"/>
        <v>0</v>
      </c>
      <c r="I43" s="309">
        <f t="shared" si="9"/>
        <v>0</v>
      </c>
      <c r="J43" s="309">
        <f t="shared" si="9"/>
        <v>0</v>
      </c>
      <c r="K43" s="309">
        <f t="shared" si="9"/>
        <v>0</v>
      </c>
      <c r="L43" s="309">
        <f t="shared" si="9"/>
        <v>0</v>
      </c>
      <c r="M43" s="309">
        <f t="shared" si="9"/>
        <v>0</v>
      </c>
      <c r="N43" s="309">
        <f t="shared" si="9"/>
        <v>0</v>
      </c>
      <c r="O43" s="309">
        <f t="shared" si="9"/>
        <v>0</v>
      </c>
      <c r="P43" s="309">
        <f t="shared" si="9"/>
        <v>0</v>
      </c>
      <c r="Q43" s="309">
        <f t="shared" si="9"/>
        <v>0</v>
      </c>
      <c r="R43" s="309">
        <f t="shared" si="9"/>
        <v>0</v>
      </c>
      <c r="S43" s="309">
        <f t="shared" si="8"/>
        <v>0</v>
      </c>
      <c r="T43" s="309">
        <f t="shared" si="8"/>
        <v>0</v>
      </c>
      <c r="U43" s="309">
        <f t="shared" si="8"/>
        <v>0</v>
      </c>
      <c r="V43" s="309">
        <f t="shared" si="8"/>
        <v>0</v>
      </c>
      <c r="W43" s="309">
        <f t="shared" si="8"/>
        <v>0</v>
      </c>
      <c r="X43" s="309">
        <f t="shared" si="8"/>
        <v>0</v>
      </c>
      <c r="Y43" s="309">
        <f t="shared" si="8"/>
        <v>0</v>
      </c>
      <c r="Z43" s="309">
        <f t="shared" si="8"/>
        <v>0</v>
      </c>
      <c r="AA43" s="309">
        <f t="shared" si="8"/>
        <v>0</v>
      </c>
      <c r="AB43" s="309">
        <f t="shared" si="8"/>
        <v>0</v>
      </c>
      <c r="AC43" s="309">
        <f t="shared" si="8"/>
        <v>0</v>
      </c>
      <c r="AD43" s="309">
        <f t="shared" si="8"/>
        <v>0</v>
      </c>
      <c r="AE43" s="309">
        <f t="shared" si="8"/>
        <v>0</v>
      </c>
      <c r="AF43" s="309">
        <f t="shared" si="8"/>
        <v>0</v>
      </c>
      <c r="AG43" s="309">
        <f t="shared" si="8"/>
        <v>0</v>
      </c>
      <c r="AH43" s="309">
        <f t="shared" si="8"/>
        <v>0</v>
      </c>
      <c r="AI43" s="309">
        <f t="shared" si="8"/>
        <v>0</v>
      </c>
      <c r="AJ43" s="309">
        <f t="shared" si="8"/>
        <v>0</v>
      </c>
      <c r="AK43" s="309">
        <f t="shared" si="8"/>
        <v>0</v>
      </c>
      <c r="AL43" s="309">
        <f t="shared" si="8"/>
        <v>0</v>
      </c>
      <c r="AM43" s="309">
        <f t="shared" si="8"/>
        <v>1</v>
      </c>
      <c r="AN43" s="309">
        <f t="shared" si="8"/>
        <v>0</v>
      </c>
      <c r="AO43" s="320">
        <f t="shared" si="8"/>
        <v>0</v>
      </c>
    </row>
    <row r="44" spans="1:41">
      <c r="A44" s="321" t="s">
        <v>234</v>
      </c>
      <c r="B44" s="251" t="s">
        <v>10</v>
      </c>
      <c r="C44" s="308">
        <f t="shared" si="9"/>
        <v>0</v>
      </c>
      <c r="D44" s="309">
        <f t="shared" si="9"/>
        <v>0</v>
      </c>
      <c r="E44" s="309">
        <f t="shared" si="9"/>
        <v>0</v>
      </c>
      <c r="F44" s="309">
        <f t="shared" si="9"/>
        <v>0</v>
      </c>
      <c r="G44" s="309">
        <f t="shared" si="9"/>
        <v>0</v>
      </c>
      <c r="H44" s="309">
        <f t="shared" si="9"/>
        <v>0</v>
      </c>
      <c r="I44" s="309">
        <f t="shared" si="9"/>
        <v>0</v>
      </c>
      <c r="J44" s="309">
        <f t="shared" si="9"/>
        <v>0</v>
      </c>
      <c r="K44" s="309">
        <f t="shared" si="9"/>
        <v>0</v>
      </c>
      <c r="L44" s="309">
        <f t="shared" si="9"/>
        <v>0</v>
      </c>
      <c r="M44" s="309">
        <f t="shared" si="9"/>
        <v>0</v>
      </c>
      <c r="N44" s="309">
        <f t="shared" si="9"/>
        <v>0</v>
      </c>
      <c r="O44" s="309">
        <f t="shared" si="9"/>
        <v>0</v>
      </c>
      <c r="P44" s="309">
        <f t="shared" si="9"/>
        <v>0</v>
      </c>
      <c r="Q44" s="309">
        <f t="shared" si="9"/>
        <v>0</v>
      </c>
      <c r="R44" s="309">
        <f t="shared" si="9"/>
        <v>0</v>
      </c>
      <c r="S44" s="309">
        <f t="shared" si="8"/>
        <v>0</v>
      </c>
      <c r="T44" s="309">
        <f t="shared" si="8"/>
        <v>0</v>
      </c>
      <c r="U44" s="309">
        <f t="shared" si="8"/>
        <v>0</v>
      </c>
      <c r="V44" s="309">
        <f t="shared" si="8"/>
        <v>0</v>
      </c>
      <c r="W44" s="309">
        <f t="shared" si="8"/>
        <v>0</v>
      </c>
      <c r="X44" s="309">
        <f t="shared" si="8"/>
        <v>0</v>
      </c>
      <c r="Y44" s="309">
        <f t="shared" si="8"/>
        <v>0</v>
      </c>
      <c r="Z44" s="309">
        <f t="shared" si="8"/>
        <v>0</v>
      </c>
      <c r="AA44" s="309">
        <f t="shared" si="8"/>
        <v>0</v>
      </c>
      <c r="AB44" s="309">
        <f t="shared" si="8"/>
        <v>0</v>
      </c>
      <c r="AC44" s="309">
        <f t="shared" si="8"/>
        <v>0</v>
      </c>
      <c r="AD44" s="309">
        <f t="shared" si="8"/>
        <v>0</v>
      </c>
      <c r="AE44" s="309">
        <f t="shared" si="8"/>
        <v>0</v>
      </c>
      <c r="AF44" s="309">
        <f t="shared" si="8"/>
        <v>0</v>
      </c>
      <c r="AG44" s="309">
        <f t="shared" si="8"/>
        <v>0</v>
      </c>
      <c r="AH44" s="309">
        <f t="shared" si="8"/>
        <v>0</v>
      </c>
      <c r="AI44" s="309">
        <f t="shared" si="8"/>
        <v>0</v>
      </c>
      <c r="AJ44" s="309">
        <f t="shared" si="8"/>
        <v>0</v>
      </c>
      <c r="AK44" s="309">
        <f t="shared" si="8"/>
        <v>0</v>
      </c>
      <c r="AL44" s="309">
        <f t="shared" si="8"/>
        <v>0</v>
      </c>
      <c r="AM44" s="309">
        <f t="shared" si="8"/>
        <v>0</v>
      </c>
      <c r="AN44" s="309">
        <f t="shared" si="8"/>
        <v>1</v>
      </c>
      <c r="AO44" s="320">
        <f t="shared" si="8"/>
        <v>0</v>
      </c>
    </row>
    <row r="45" spans="1:41">
      <c r="A45" s="322" t="s">
        <v>235</v>
      </c>
      <c r="B45" s="323" t="s">
        <v>7</v>
      </c>
      <c r="C45" s="324">
        <f t="shared" si="9"/>
        <v>0</v>
      </c>
      <c r="D45" s="325">
        <f t="shared" si="9"/>
        <v>0</v>
      </c>
      <c r="E45" s="325">
        <f t="shared" si="9"/>
        <v>0</v>
      </c>
      <c r="F45" s="325">
        <f t="shared" si="9"/>
        <v>0</v>
      </c>
      <c r="G45" s="325">
        <f t="shared" si="9"/>
        <v>0</v>
      </c>
      <c r="H45" s="325">
        <f t="shared" si="9"/>
        <v>0</v>
      </c>
      <c r="I45" s="325">
        <f t="shared" si="9"/>
        <v>0</v>
      </c>
      <c r="J45" s="325">
        <f t="shared" si="9"/>
        <v>0</v>
      </c>
      <c r="K45" s="325">
        <f t="shared" si="9"/>
        <v>0</v>
      </c>
      <c r="L45" s="325">
        <f t="shared" si="9"/>
        <v>0</v>
      </c>
      <c r="M45" s="325">
        <f t="shared" si="9"/>
        <v>0</v>
      </c>
      <c r="N45" s="325">
        <f t="shared" si="9"/>
        <v>0</v>
      </c>
      <c r="O45" s="325">
        <f t="shared" si="9"/>
        <v>0</v>
      </c>
      <c r="P45" s="325">
        <f t="shared" si="9"/>
        <v>0</v>
      </c>
      <c r="Q45" s="325">
        <f t="shared" si="9"/>
        <v>0</v>
      </c>
      <c r="R45" s="325">
        <f t="shared" si="9"/>
        <v>0</v>
      </c>
      <c r="S45" s="325">
        <f t="shared" si="8"/>
        <v>0</v>
      </c>
      <c r="T45" s="325">
        <f t="shared" si="8"/>
        <v>0</v>
      </c>
      <c r="U45" s="325">
        <f t="shared" si="8"/>
        <v>0</v>
      </c>
      <c r="V45" s="325">
        <f t="shared" si="8"/>
        <v>0</v>
      </c>
      <c r="W45" s="325">
        <f t="shared" si="8"/>
        <v>0</v>
      </c>
      <c r="X45" s="325">
        <f t="shared" si="8"/>
        <v>0</v>
      </c>
      <c r="Y45" s="325">
        <f t="shared" si="8"/>
        <v>0</v>
      </c>
      <c r="Z45" s="325">
        <f t="shared" si="8"/>
        <v>0</v>
      </c>
      <c r="AA45" s="325">
        <f t="shared" si="8"/>
        <v>0</v>
      </c>
      <c r="AB45" s="325">
        <f t="shared" si="8"/>
        <v>0</v>
      </c>
      <c r="AC45" s="325">
        <f t="shared" si="8"/>
        <v>0</v>
      </c>
      <c r="AD45" s="325">
        <f t="shared" si="8"/>
        <v>0</v>
      </c>
      <c r="AE45" s="325">
        <f t="shared" si="8"/>
        <v>0</v>
      </c>
      <c r="AF45" s="325">
        <f t="shared" si="8"/>
        <v>0</v>
      </c>
      <c r="AG45" s="325">
        <f t="shared" si="8"/>
        <v>0</v>
      </c>
      <c r="AH45" s="325">
        <f t="shared" si="8"/>
        <v>0</v>
      </c>
      <c r="AI45" s="325">
        <f t="shared" si="8"/>
        <v>0</v>
      </c>
      <c r="AJ45" s="325">
        <f t="shared" si="8"/>
        <v>0</v>
      </c>
      <c r="AK45" s="325">
        <f t="shared" si="8"/>
        <v>0</v>
      </c>
      <c r="AL45" s="325">
        <f t="shared" si="8"/>
        <v>0</v>
      </c>
      <c r="AM45" s="325">
        <f t="shared" si="8"/>
        <v>0</v>
      </c>
      <c r="AN45" s="325">
        <f t="shared" si="8"/>
        <v>0</v>
      </c>
      <c r="AO45" s="326">
        <f t="shared" si="8"/>
        <v>1</v>
      </c>
    </row>
    <row r="46" spans="1:41">
      <c r="C46" s="327">
        <f>SUM(C7:C45)</f>
        <v>1</v>
      </c>
      <c r="D46">
        <f t="shared" ref="D46:AO46" si="10">SUM(D7:D45)</f>
        <v>1</v>
      </c>
      <c r="E46">
        <f t="shared" si="10"/>
        <v>1</v>
      </c>
      <c r="F46">
        <f t="shared" si="10"/>
        <v>1</v>
      </c>
      <c r="G46">
        <f t="shared" si="10"/>
        <v>1</v>
      </c>
      <c r="H46">
        <f t="shared" si="10"/>
        <v>1</v>
      </c>
      <c r="I46">
        <f t="shared" si="10"/>
        <v>1</v>
      </c>
      <c r="J46">
        <f t="shared" si="10"/>
        <v>1</v>
      </c>
      <c r="K46" s="327">
        <f>SUM(K7:K45)</f>
        <v>1</v>
      </c>
      <c r="L46">
        <f t="shared" si="10"/>
        <v>1</v>
      </c>
      <c r="M46">
        <f t="shared" si="10"/>
        <v>1</v>
      </c>
      <c r="N46">
        <f t="shared" si="10"/>
        <v>1</v>
      </c>
      <c r="O46">
        <f t="shared" si="10"/>
        <v>1</v>
      </c>
      <c r="P46">
        <f t="shared" si="10"/>
        <v>1</v>
      </c>
      <c r="Q46">
        <f t="shared" si="10"/>
        <v>1</v>
      </c>
      <c r="R46">
        <f t="shared" si="10"/>
        <v>1</v>
      </c>
      <c r="S46">
        <f t="shared" si="10"/>
        <v>1</v>
      </c>
      <c r="T46">
        <f t="shared" si="10"/>
        <v>1</v>
      </c>
      <c r="U46">
        <f t="shared" si="10"/>
        <v>1</v>
      </c>
      <c r="V46">
        <f t="shared" si="10"/>
        <v>1</v>
      </c>
      <c r="W46">
        <f t="shared" si="10"/>
        <v>1</v>
      </c>
      <c r="X46">
        <f t="shared" si="10"/>
        <v>1</v>
      </c>
      <c r="Y46">
        <f t="shared" si="10"/>
        <v>1</v>
      </c>
      <c r="Z46">
        <f t="shared" si="10"/>
        <v>1</v>
      </c>
      <c r="AA46">
        <f t="shared" si="10"/>
        <v>1</v>
      </c>
      <c r="AB46">
        <f t="shared" si="10"/>
        <v>1</v>
      </c>
      <c r="AC46">
        <f t="shared" si="10"/>
        <v>1</v>
      </c>
      <c r="AD46">
        <f t="shared" si="10"/>
        <v>1</v>
      </c>
      <c r="AE46">
        <f t="shared" si="10"/>
        <v>1</v>
      </c>
      <c r="AF46">
        <f t="shared" si="10"/>
        <v>1</v>
      </c>
      <c r="AG46">
        <f t="shared" si="10"/>
        <v>1</v>
      </c>
      <c r="AH46">
        <f t="shared" si="10"/>
        <v>1</v>
      </c>
      <c r="AI46">
        <f t="shared" si="10"/>
        <v>1</v>
      </c>
      <c r="AJ46">
        <f t="shared" si="10"/>
        <v>1</v>
      </c>
      <c r="AK46">
        <f t="shared" si="10"/>
        <v>1</v>
      </c>
      <c r="AL46">
        <f t="shared" si="10"/>
        <v>1</v>
      </c>
      <c r="AM46">
        <f t="shared" si="10"/>
        <v>1</v>
      </c>
      <c r="AN46">
        <f t="shared" si="10"/>
        <v>1</v>
      </c>
      <c r="AO46">
        <f t="shared" si="10"/>
        <v>1</v>
      </c>
    </row>
  </sheetData>
  <phoneticPr fontId="3"/>
  <pageMargins left="0.23622047244094491" right="0.35433070866141736" top="0.62992125984251968" bottom="0.27559055118110237" header="0.31496062992125984" footer="0.31496062992125984"/>
  <pageSetup paperSize="9" scale="8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50"/>
  <sheetViews>
    <sheetView zoomScale="85" zoomScaleNormal="85" workbookViewId="0">
      <pane xSplit="2" ySplit="6" topLeftCell="C7" activePane="bottomRight" state="frozen"/>
      <selection pane="topRight" activeCell="C1" sqref="C1"/>
      <selection pane="bottomLeft" activeCell="A7" sqref="A7"/>
      <selection pane="bottomRight" activeCell="AW46" sqref="AW46"/>
    </sheetView>
  </sheetViews>
  <sheetFormatPr defaultRowHeight="13.5"/>
  <cols>
    <col min="3" max="41" width="16.125" bestFit="1" customWidth="1"/>
    <col min="43" max="43" width="13.625" customWidth="1"/>
    <col min="44" max="44" width="2.25" customWidth="1"/>
    <col min="45" max="45" width="13.625" customWidth="1"/>
    <col min="47" max="47" width="13.625" customWidth="1"/>
    <col min="48" max="48" width="2.25" customWidth="1"/>
    <col min="49" max="49" width="13.625" customWidth="1"/>
  </cols>
  <sheetData>
    <row r="1" spans="1:49">
      <c r="A1" s="223" t="s">
        <v>396</v>
      </c>
      <c r="AU1" s="665" t="s">
        <v>323</v>
      </c>
      <c r="AV1" s="665"/>
      <c r="AW1" s="665"/>
    </row>
    <row r="2" spans="1:49">
      <c r="AU2" s="666"/>
      <c r="AV2" s="666"/>
      <c r="AW2" s="666"/>
    </row>
    <row r="3" spans="1:49">
      <c r="B3" s="223" t="s">
        <v>318</v>
      </c>
      <c r="AQ3" s="667" t="s">
        <v>319</v>
      </c>
      <c r="AR3" s="668"/>
      <c r="AS3" s="669"/>
      <c r="AU3" s="667" t="s">
        <v>321</v>
      </c>
      <c r="AV3" s="668"/>
      <c r="AW3" s="669"/>
    </row>
    <row r="4" spans="1:49" ht="14.25" thickBot="1"/>
    <row r="5" spans="1:49">
      <c r="A5" s="310"/>
      <c r="B5" s="311"/>
      <c r="C5" s="312" t="s">
        <v>31</v>
      </c>
      <c r="D5" s="312" t="s">
        <v>32</v>
      </c>
      <c r="E5" s="312" t="s">
        <v>33</v>
      </c>
      <c r="F5" s="312" t="s">
        <v>34</v>
      </c>
      <c r="G5" s="313" t="s">
        <v>201</v>
      </c>
      <c r="H5" s="313" t="s">
        <v>202</v>
      </c>
      <c r="I5" s="313" t="s">
        <v>203</v>
      </c>
      <c r="J5" s="313" t="s">
        <v>204</v>
      </c>
      <c r="K5" s="313" t="s">
        <v>205</v>
      </c>
      <c r="L5" s="313" t="s">
        <v>206</v>
      </c>
      <c r="M5" s="313" t="s">
        <v>207</v>
      </c>
      <c r="N5" s="313" t="s">
        <v>208</v>
      </c>
      <c r="O5" s="313" t="s">
        <v>209</v>
      </c>
      <c r="P5" s="313" t="s">
        <v>210</v>
      </c>
      <c r="Q5" s="313" t="s">
        <v>211</v>
      </c>
      <c r="R5" s="313" t="s">
        <v>212</v>
      </c>
      <c r="S5" s="313" t="s">
        <v>213</v>
      </c>
      <c r="T5" s="313" t="s">
        <v>214</v>
      </c>
      <c r="U5" s="313" t="s">
        <v>215</v>
      </c>
      <c r="V5" s="313" t="s">
        <v>216</v>
      </c>
      <c r="W5" s="313" t="s">
        <v>217</v>
      </c>
      <c r="X5" s="313" t="s">
        <v>218</v>
      </c>
      <c r="Y5" s="313" t="s">
        <v>219</v>
      </c>
      <c r="Z5" s="313" t="s">
        <v>220</v>
      </c>
      <c r="AA5" s="313" t="s">
        <v>221</v>
      </c>
      <c r="AB5" s="313" t="s">
        <v>222</v>
      </c>
      <c r="AC5" s="313" t="s">
        <v>223</v>
      </c>
      <c r="AD5" s="313" t="s">
        <v>224</v>
      </c>
      <c r="AE5" s="313" t="s">
        <v>225</v>
      </c>
      <c r="AF5" s="313" t="s">
        <v>226</v>
      </c>
      <c r="AG5" s="313" t="s">
        <v>227</v>
      </c>
      <c r="AH5" s="313" t="s">
        <v>228</v>
      </c>
      <c r="AI5" s="313" t="s">
        <v>229</v>
      </c>
      <c r="AJ5" s="313" t="s">
        <v>230</v>
      </c>
      <c r="AK5" s="313" t="s">
        <v>231</v>
      </c>
      <c r="AL5" s="313" t="s">
        <v>232</v>
      </c>
      <c r="AM5" s="313" t="s">
        <v>233</v>
      </c>
      <c r="AN5" s="313" t="s">
        <v>234</v>
      </c>
      <c r="AO5" s="314" t="s">
        <v>235</v>
      </c>
      <c r="AQ5" s="224"/>
      <c r="AS5" s="225"/>
      <c r="AU5" s="224"/>
      <c r="AW5" s="225"/>
    </row>
    <row r="6" spans="1:49" ht="40.5">
      <c r="A6" s="315"/>
      <c r="B6" s="247"/>
      <c r="C6" s="304" t="s">
        <v>397</v>
      </c>
      <c r="D6" s="305" t="s">
        <v>398</v>
      </c>
      <c r="E6" s="305" t="s">
        <v>399</v>
      </c>
      <c r="F6" s="305" t="s">
        <v>1</v>
      </c>
      <c r="G6" s="305" t="s">
        <v>246</v>
      </c>
      <c r="H6" s="305" t="s">
        <v>15</v>
      </c>
      <c r="I6" s="305" t="s">
        <v>457</v>
      </c>
      <c r="J6" s="305" t="s">
        <v>458</v>
      </c>
      <c r="K6" s="305" t="s">
        <v>459</v>
      </c>
      <c r="L6" s="305" t="s">
        <v>460</v>
      </c>
      <c r="M6" s="305" t="s">
        <v>461</v>
      </c>
      <c r="N6" s="305" t="s">
        <v>20</v>
      </c>
      <c r="O6" s="305" t="s">
        <v>21</v>
      </c>
      <c r="P6" s="305" t="s">
        <v>22</v>
      </c>
      <c r="Q6" s="305" t="s">
        <v>445</v>
      </c>
      <c r="R6" s="305" t="s">
        <v>462</v>
      </c>
      <c r="S6" s="305" t="s">
        <v>463</v>
      </c>
      <c r="T6" s="305" t="s">
        <v>197</v>
      </c>
      <c r="U6" s="305" t="s">
        <v>23</v>
      </c>
      <c r="V6" s="305" t="s">
        <v>464</v>
      </c>
      <c r="W6" s="305" t="s">
        <v>24</v>
      </c>
      <c r="X6" s="305" t="s">
        <v>465</v>
      </c>
      <c r="Y6" s="305" t="s">
        <v>466</v>
      </c>
      <c r="Z6" s="305" t="s">
        <v>450</v>
      </c>
      <c r="AA6" s="305" t="s">
        <v>250</v>
      </c>
      <c r="AB6" s="305" t="s">
        <v>251</v>
      </c>
      <c r="AC6" s="305" t="s">
        <v>3</v>
      </c>
      <c r="AD6" s="305" t="s">
        <v>451</v>
      </c>
      <c r="AE6" s="305" t="s">
        <v>5</v>
      </c>
      <c r="AF6" s="305" t="s">
        <v>452</v>
      </c>
      <c r="AG6" s="305" t="s">
        <v>198</v>
      </c>
      <c r="AH6" s="305" t="s">
        <v>6</v>
      </c>
      <c r="AI6" s="305" t="s">
        <v>453</v>
      </c>
      <c r="AJ6" s="305" t="s">
        <v>454</v>
      </c>
      <c r="AK6" s="305" t="s">
        <v>468</v>
      </c>
      <c r="AL6" s="305" t="s">
        <v>455</v>
      </c>
      <c r="AM6" s="305" t="s">
        <v>467</v>
      </c>
      <c r="AN6" s="305" t="s">
        <v>10</v>
      </c>
      <c r="AO6" s="316" t="s">
        <v>7</v>
      </c>
      <c r="AQ6" s="337" t="s">
        <v>322</v>
      </c>
      <c r="AS6" s="338" t="s">
        <v>356</v>
      </c>
      <c r="AU6" s="337" t="s">
        <v>322</v>
      </c>
      <c r="AW6" s="338" t="s">
        <v>356</v>
      </c>
    </row>
    <row r="7" spans="1:49">
      <c r="A7" s="317" t="s">
        <v>31</v>
      </c>
      <c r="B7" s="249" t="s">
        <v>0</v>
      </c>
      <c r="C7" s="340">
        <f>IF($B7=C$6,$AU7,0)</f>
        <v>0.34872439954085604</v>
      </c>
      <c r="D7" s="341">
        <f t="shared" ref="D7:AO13" si="0">IF($B7=D$6,$AU7,0)</f>
        <v>0</v>
      </c>
      <c r="E7" s="341">
        <f t="shared" si="0"/>
        <v>0</v>
      </c>
      <c r="F7" s="341">
        <f t="shared" si="0"/>
        <v>0</v>
      </c>
      <c r="G7" s="341">
        <f t="shared" si="0"/>
        <v>0</v>
      </c>
      <c r="H7" s="341">
        <f t="shared" si="0"/>
        <v>0</v>
      </c>
      <c r="I7" s="341">
        <f t="shared" si="0"/>
        <v>0</v>
      </c>
      <c r="J7" s="341">
        <f t="shared" si="0"/>
        <v>0</v>
      </c>
      <c r="K7" s="341">
        <f t="shared" si="0"/>
        <v>0</v>
      </c>
      <c r="L7" s="341">
        <f t="shared" si="0"/>
        <v>0</v>
      </c>
      <c r="M7" s="341">
        <f t="shared" si="0"/>
        <v>0</v>
      </c>
      <c r="N7" s="341">
        <f t="shared" si="0"/>
        <v>0</v>
      </c>
      <c r="O7" s="341">
        <f t="shared" si="0"/>
        <v>0</v>
      </c>
      <c r="P7" s="341">
        <f t="shared" si="0"/>
        <v>0</v>
      </c>
      <c r="Q7" s="341">
        <f t="shared" si="0"/>
        <v>0</v>
      </c>
      <c r="R7" s="341">
        <f t="shared" si="0"/>
        <v>0</v>
      </c>
      <c r="S7" s="341">
        <f t="shared" si="0"/>
        <v>0</v>
      </c>
      <c r="T7" s="341">
        <f t="shared" si="0"/>
        <v>0</v>
      </c>
      <c r="U7" s="341">
        <f t="shared" si="0"/>
        <v>0</v>
      </c>
      <c r="V7" s="341">
        <f t="shared" si="0"/>
        <v>0</v>
      </c>
      <c r="W7" s="341">
        <f t="shared" si="0"/>
        <v>0</v>
      </c>
      <c r="X7" s="341">
        <f t="shared" si="0"/>
        <v>0</v>
      </c>
      <c r="Y7" s="341">
        <f t="shared" si="0"/>
        <v>0</v>
      </c>
      <c r="Z7" s="341">
        <f t="shared" si="0"/>
        <v>0</v>
      </c>
      <c r="AA7" s="341">
        <f t="shared" si="0"/>
        <v>0</v>
      </c>
      <c r="AB7" s="341">
        <f t="shared" si="0"/>
        <v>0</v>
      </c>
      <c r="AC7" s="341">
        <f t="shared" si="0"/>
        <v>0</v>
      </c>
      <c r="AD7" s="341">
        <f t="shared" si="0"/>
        <v>0</v>
      </c>
      <c r="AE7" s="341">
        <f t="shared" si="0"/>
        <v>0</v>
      </c>
      <c r="AF7" s="341">
        <f t="shared" si="0"/>
        <v>0</v>
      </c>
      <c r="AG7" s="341">
        <f t="shared" si="0"/>
        <v>0</v>
      </c>
      <c r="AH7" s="341">
        <f t="shared" si="0"/>
        <v>0</v>
      </c>
      <c r="AI7" s="341">
        <f t="shared" si="0"/>
        <v>0</v>
      </c>
      <c r="AJ7" s="341">
        <f t="shared" si="0"/>
        <v>0</v>
      </c>
      <c r="AK7" s="341">
        <f t="shared" si="0"/>
        <v>0</v>
      </c>
      <c r="AL7" s="341">
        <f t="shared" si="0"/>
        <v>0</v>
      </c>
      <c r="AM7" s="341">
        <f t="shared" si="0"/>
        <v>0</v>
      </c>
      <c r="AN7" s="341">
        <f t="shared" si="0"/>
        <v>0</v>
      </c>
      <c r="AO7" s="342">
        <f t="shared" si="0"/>
        <v>0</v>
      </c>
      <c r="AQ7" s="339">
        <f>取引表!BF7</f>
        <v>0.39872440812962073</v>
      </c>
      <c r="AR7" s="241"/>
      <c r="AS7" s="339">
        <f>取引表!BH7</f>
        <v>0.60127559187037904</v>
      </c>
      <c r="AU7" s="339">
        <f>最終需要増加額!U4/100</f>
        <v>0.34872439954085604</v>
      </c>
      <c r="AV7" s="241"/>
      <c r="AW7" s="339">
        <f>1-AU7</f>
        <v>0.65127560045914401</v>
      </c>
    </row>
    <row r="8" spans="1:49">
      <c r="A8" s="319" t="s">
        <v>32</v>
      </c>
      <c r="B8" s="251" t="s">
        <v>398</v>
      </c>
      <c r="C8" s="343">
        <f t="shared" ref="C8:R29" si="1">IF($B8=C$6,$AU8,0)</f>
        <v>0</v>
      </c>
      <c r="D8" s="344">
        <f t="shared" si="0"/>
        <v>6.6904982233133528E-2</v>
      </c>
      <c r="E8" s="344">
        <f t="shared" si="0"/>
        <v>0</v>
      </c>
      <c r="F8" s="344">
        <f t="shared" si="0"/>
        <v>0</v>
      </c>
      <c r="G8" s="344">
        <f t="shared" si="0"/>
        <v>0</v>
      </c>
      <c r="H8" s="344">
        <f t="shared" si="0"/>
        <v>0</v>
      </c>
      <c r="I8" s="344">
        <f t="shared" si="0"/>
        <v>0</v>
      </c>
      <c r="J8" s="344">
        <f t="shared" si="0"/>
        <v>0</v>
      </c>
      <c r="K8" s="344">
        <f t="shared" si="0"/>
        <v>0</v>
      </c>
      <c r="L8" s="344">
        <f t="shared" si="0"/>
        <v>0</v>
      </c>
      <c r="M8" s="344">
        <f t="shared" si="0"/>
        <v>0</v>
      </c>
      <c r="N8" s="344">
        <f t="shared" si="0"/>
        <v>0</v>
      </c>
      <c r="O8" s="344">
        <f t="shared" si="0"/>
        <v>0</v>
      </c>
      <c r="P8" s="344">
        <f t="shared" si="0"/>
        <v>0</v>
      </c>
      <c r="Q8" s="344">
        <f t="shared" si="0"/>
        <v>0</v>
      </c>
      <c r="R8" s="344">
        <f t="shared" si="0"/>
        <v>0</v>
      </c>
      <c r="S8" s="344">
        <f t="shared" si="0"/>
        <v>0</v>
      </c>
      <c r="T8" s="344">
        <f t="shared" si="0"/>
        <v>0</v>
      </c>
      <c r="U8" s="344">
        <f t="shared" si="0"/>
        <v>0</v>
      </c>
      <c r="V8" s="344">
        <f t="shared" si="0"/>
        <v>0</v>
      </c>
      <c r="W8" s="344">
        <f t="shared" si="0"/>
        <v>0</v>
      </c>
      <c r="X8" s="344">
        <f t="shared" si="0"/>
        <v>0</v>
      </c>
      <c r="Y8" s="344">
        <f t="shared" si="0"/>
        <v>0</v>
      </c>
      <c r="Z8" s="344">
        <f t="shared" si="0"/>
        <v>0</v>
      </c>
      <c r="AA8" s="344">
        <f t="shared" si="0"/>
        <v>0</v>
      </c>
      <c r="AB8" s="344">
        <f t="shared" si="0"/>
        <v>0</v>
      </c>
      <c r="AC8" s="344">
        <f t="shared" si="0"/>
        <v>0</v>
      </c>
      <c r="AD8" s="344">
        <f t="shared" si="0"/>
        <v>0</v>
      </c>
      <c r="AE8" s="344">
        <f t="shared" si="0"/>
        <v>0</v>
      </c>
      <c r="AF8" s="344">
        <f t="shared" si="0"/>
        <v>0</v>
      </c>
      <c r="AG8" s="344">
        <f t="shared" si="0"/>
        <v>0</v>
      </c>
      <c r="AH8" s="344">
        <f t="shared" si="0"/>
        <v>0</v>
      </c>
      <c r="AI8" s="344">
        <f t="shared" si="0"/>
        <v>0</v>
      </c>
      <c r="AJ8" s="344">
        <f t="shared" si="0"/>
        <v>0</v>
      </c>
      <c r="AK8" s="344">
        <f t="shared" si="0"/>
        <v>0</v>
      </c>
      <c r="AL8" s="344">
        <f t="shared" si="0"/>
        <v>0</v>
      </c>
      <c r="AM8" s="344">
        <f t="shared" si="0"/>
        <v>0</v>
      </c>
      <c r="AN8" s="344">
        <f t="shared" si="0"/>
        <v>0</v>
      </c>
      <c r="AO8" s="345">
        <f t="shared" si="0"/>
        <v>0</v>
      </c>
      <c r="AQ8" s="328">
        <f>取引表!BF8</f>
        <v>6.6904982233133528E-2</v>
      </c>
      <c r="AR8" s="241"/>
      <c r="AS8" s="329">
        <f>取引表!BH8</f>
        <v>0.93309501776686599</v>
      </c>
      <c r="AU8" s="328">
        <f t="shared" ref="AU8:AU45" si="2">AQ8</f>
        <v>6.6904982233133528E-2</v>
      </c>
      <c r="AV8" s="241"/>
      <c r="AW8" s="329">
        <f t="shared" ref="AW8:AW46" si="3">1-AU8</f>
        <v>0.93309501776686643</v>
      </c>
    </row>
    <row r="9" spans="1:49">
      <c r="A9" s="319" t="s">
        <v>33</v>
      </c>
      <c r="B9" s="251" t="s">
        <v>399</v>
      </c>
      <c r="C9" s="343">
        <f t="shared" si="1"/>
        <v>0</v>
      </c>
      <c r="D9" s="344">
        <f t="shared" si="0"/>
        <v>0</v>
      </c>
      <c r="E9" s="344">
        <f t="shared" si="0"/>
        <v>0.17660433185823482</v>
      </c>
      <c r="F9" s="344">
        <f t="shared" si="0"/>
        <v>0</v>
      </c>
      <c r="G9" s="344">
        <f t="shared" si="0"/>
        <v>0</v>
      </c>
      <c r="H9" s="344">
        <f t="shared" si="0"/>
        <v>0</v>
      </c>
      <c r="I9" s="344">
        <f t="shared" si="0"/>
        <v>0</v>
      </c>
      <c r="J9" s="344">
        <f t="shared" si="0"/>
        <v>0</v>
      </c>
      <c r="K9" s="344">
        <f t="shared" si="0"/>
        <v>0</v>
      </c>
      <c r="L9" s="344">
        <f t="shared" si="0"/>
        <v>0</v>
      </c>
      <c r="M9" s="344">
        <f t="shared" si="0"/>
        <v>0</v>
      </c>
      <c r="N9" s="344">
        <f t="shared" si="0"/>
        <v>0</v>
      </c>
      <c r="O9" s="344">
        <f t="shared" si="0"/>
        <v>0</v>
      </c>
      <c r="P9" s="344">
        <f t="shared" si="0"/>
        <v>0</v>
      </c>
      <c r="Q9" s="344">
        <f t="shared" si="0"/>
        <v>0</v>
      </c>
      <c r="R9" s="344">
        <f t="shared" si="0"/>
        <v>0</v>
      </c>
      <c r="S9" s="344">
        <f t="shared" si="0"/>
        <v>0</v>
      </c>
      <c r="T9" s="344">
        <f t="shared" si="0"/>
        <v>0</v>
      </c>
      <c r="U9" s="344">
        <f t="shared" si="0"/>
        <v>0</v>
      </c>
      <c r="V9" s="344">
        <f t="shared" si="0"/>
        <v>0</v>
      </c>
      <c r="W9" s="344">
        <f t="shared" si="0"/>
        <v>0</v>
      </c>
      <c r="X9" s="344">
        <f t="shared" si="0"/>
        <v>0</v>
      </c>
      <c r="Y9" s="344">
        <f t="shared" si="0"/>
        <v>0</v>
      </c>
      <c r="Z9" s="344">
        <f t="shared" si="0"/>
        <v>0</v>
      </c>
      <c r="AA9" s="344">
        <f t="shared" si="0"/>
        <v>0</v>
      </c>
      <c r="AB9" s="344">
        <f t="shared" si="0"/>
        <v>0</v>
      </c>
      <c r="AC9" s="344">
        <f t="shared" si="0"/>
        <v>0</v>
      </c>
      <c r="AD9" s="344">
        <f t="shared" si="0"/>
        <v>0</v>
      </c>
      <c r="AE9" s="344">
        <f t="shared" si="0"/>
        <v>0</v>
      </c>
      <c r="AF9" s="344">
        <f t="shared" si="0"/>
        <v>0</v>
      </c>
      <c r="AG9" s="344">
        <f t="shared" si="0"/>
        <v>0</v>
      </c>
      <c r="AH9" s="344">
        <f t="shared" si="0"/>
        <v>0</v>
      </c>
      <c r="AI9" s="344">
        <f t="shared" si="0"/>
        <v>0</v>
      </c>
      <c r="AJ9" s="344">
        <f t="shared" si="0"/>
        <v>0</v>
      </c>
      <c r="AK9" s="344">
        <f t="shared" si="0"/>
        <v>0</v>
      </c>
      <c r="AL9" s="344">
        <f t="shared" si="0"/>
        <v>0</v>
      </c>
      <c r="AM9" s="344">
        <f t="shared" si="0"/>
        <v>0</v>
      </c>
      <c r="AN9" s="344">
        <f t="shared" si="0"/>
        <v>0</v>
      </c>
      <c r="AO9" s="345">
        <f t="shared" si="0"/>
        <v>0</v>
      </c>
      <c r="AQ9" s="339">
        <f>取引表!BF9</f>
        <v>0.22660433185823481</v>
      </c>
      <c r="AR9" s="241"/>
      <c r="AS9" s="339">
        <f>取引表!BH9</f>
        <v>0.77339566814176497</v>
      </c>
      <c r="AU9" s="339">
        <f>最終需要増加額!U5/100</f>
        <v>0.17660433185823482</v>
      </c>
      <c r="AV9" s="241"/>
      <c r="AW9" s="339">
        <f t="shared" si="3"/>
        <v>0.82339566814176512</v>
      </c>
    </row>
    <row r="10" spans="1:49">
      <c r="A10" s="321" t="s">
        <v>34</v>
      </c>
      <c r="B10" s="251" t="s">
        <v>1</v>
      </c>
      <c r="C10" s="343">
        <f t="shared" si="1"/>
        <v>0</v>
      </c>
      <c r="D10" s="344">
        <f t="shared" si="0"/>
        <v>0</v>
      </c>
      <c r="E10" s="344">
        <f t="shared" si="0"/>
        <v>0</v>
      </c>
      <c r="F10" s="344">
        <f t="shared" si="0"/>
        <v>0.70795205978855269</v>
      </c>
      <c r="G10" s="344">
        <f t="shared" si="0"/>
        <v>0</v>
      </c>
      <c r="H10" s="344">
        <f t="shared" si="0"/>
        <v>0</v>
      </c>
      <c r="I10" s="344">
        <f t="shared" si="0"/>
        <v>0</v>
      </c>
      <c r="J10" s="344">
        <f t="shared" si="0"/>
        <v>0</v>
      </c>
      <c r="K10" s="344">
        <f t="shared" si="0"/>
        <v>0</v>
      </c>
      <c r="L10" s="344">
        <f t="shared" si="0"/>
        <v>0</v>
      </c>
      <c r="M10" s="344">
        <f t="shared" si="0"/>
        <v>0</v>
      </c>
      <c r="N10" s="344">
        <f t="shared" si="0"/>
        <v>0</v>
      </c>
      <c r="O10" s="344">
        <f t="shared" si="0"/>
        <v>0</v>
      </c>
      <c r="P10" s="344">
        <f t="shared" si="0"/>
        <v>0</v>
      </c>
      <c r="Q10" s="344">
        <f t="shared" si="0"/>
        <v>0</v>
      </c>
      <c r="R10" s="344">
        <f t="shared" si="0"/>
        <v>0</v>
      </c>
      <c r="S10" s="344">
        <f t="shared" si="0"/>
        <v>0</v>
      </c>
      <c r="T10" s="344">
        <f t="shared" si="0"/>
        <v>0</v>
      </c>
      <c r="U10" s="344">
        <f t="shared" si="0"/>
        <v>0</v>
      </c>
      <c r="V10" s="344">
        <f t="shared" si="0"/>
        <v>0</v>
      </c>
      <c r="W10" s="344">
        <f t="shared" si="0"/>
        <v>0</v>
      </c>
      <c r="X10" s="344">
        <f t="shared" si="0"/>
        <v>0</v>
      </c>
      <c r="Y10" s="344">
        <f t="shared" si="0"/>
        <v>0</v>
      </c>
      <c r="Z10" s="344">
        <f t="shared" si="0"/>
        <v>0</v>
      </c>
      <c r="AA10" s="344">
        <f t="shared" si="0"/>
        <v>0</v>
      </c>
      <c r="AB10" s="344">
        <f t="shared" si="0"/>
        <v>0</v>
      </c>
      <c r="AC10" s="344">
        <f t="shared" si="0"/>
        <v>0</v>
      </c>
      <c r="AD10" s="344">
        <f t="shared" si="0"/>
        <v>0</v>
      </c>
      <c r="AE10" s="344">
        <f t="shared" si="0"/>
        <v>0</v>
      </c>
      <c r="AF10" s="344">
        <f t="shared" si="0"/>
        <v>0</v>
      </c>
      <c r="AG10" s="344">
        <f t="shared" si="0"/>
        <v>0</v>
      </c>
      <c r="AH10" s="344">
        <f t="shared" si="0"/>
        <v>0</v>
      </c>
      <c r="AI10" s="344">
        <f t="shared" si="0"/>
        <v>0</v>
      </c>
      <c r="AJ10" s="344">
        <f t="shared" si="0"/>
        <v>0</v>
      </c>
      <c r="AK10" s="344">
        <f t="shared" si="0"/>
        <v>0</v>
      </c>
      <c r="AL10" s="344">
        <f t="shared" si="0"/>
        <v>0</v>
      </c>
      <c r="AM10" s="344">
        <f t="shared" si="0"/>
        <v>0</v>
      </c>
      <c r="AN10" s="344">
        <f t="shared" si="0"/>
        <v>0</v>
      </c>
      <c r="AO10" s="345">
        <f t="shared" si="0"/>
        <v>0</v>
      </c>
      <c r="AQ10" s="328">
        <f>取引表!BF10</f>
        <v>0.70795205978855269</v>
      </c>
      <c r="AR10" s="241"/>
      <c r="AS10" s="329">
        <f>取引表!BH10</f>
        <v>0.29204794021144698</v>
      </c>
      <c r="AU10" s="328">
        <f>AQ10</f>
        <v>0.70795205978855269</v>
      </c>
      <c r="AV10" s="241"/>
      <c r="AW10" s="329">
        <f t="shared" si="3"/>
        <v>0.29204794021144731</v>
      </c>
    </row>
    <row r="11" spans="1:49">
      <c r="A11" s="321" t="s">
        <v>201</v>
      </c>
      <c r="B11" s="251" t="s">
        <v>246</v>
      </c>
      <c r="C11" s="343">
        <f t="shared" si="1"/>
        <v>0</v>
      </c>
      <c r="D11" s="344">
        <f t="shared" si="0"/>
        <v>0</v>
      </c>
      <c r="E11" s="344">
        <f t="shared" si="0"/>
        <v>0</v>
      </c>
      <c r="F11" s="344">
        <f t="shared" si="0"/>
        <v>0</v>
      </c>
      <c r="G11" s="344">
        <f t="shared" si="0"/>
        <v>0.50323962370332542</v>
      </c>
      <c r="H11" s="344">
        <f t="shared" si="0"/>
        <v>0</v>
      </c>
      <c r="I11" s="344">
        <f t="shared" si="0"/>
        <v>0</v>
      </c>
      <c r="J11" s="344">
        <f t="shared" si="0"/>
        <v>0</v>
      </c>
      <c r="K11" s="344">
        <f t="shared" si="0"/>
        <v>0</v>
      </c>
      <c r="L11" s="344">
        <f t="shared" si="0"/>
        <v>0</v>
      </c>
      <c r="M11" s="344">
        <f t="shared" si="0"/>
        <v>0</v>
      </c>
      <c r="N11" s="344">
        <f t="shared" si="0"/>
        <v>0</v>
      </c>
      <c r="O11" s="344">
        <f t="shared" si="0"/>
        <v>0</v>
      </c>
      <c r="P11" s="344">
        <f t="shared" si="0"/>
        <v>0</v>
      </c>
      <c r="Q11" s="344">
        <f t="shared" si="0"/>
        <v>0</v>
      </c>
      <c r="R11" s="344">
        <f t="shared" si="0"/>
        <v>0</v>
      </c>
      <c r="S11" s="344">
        <f t="shared" si="0"/>
        <v>0</v>
      </c>
      <c r="T11" s="344">
        <f t="shared" si="0"/>
        <v>0</v>
      </c>
      <c r="U11" s="344">
        <f t="shared" si="0"/>
        <v>0</v>
      </c>
      <c r="V11" s="344">
        <f t="shared" si="0"/>
        <v>0</v>
      </c>
      <c r="W11" s="344">
        <f t="shared" si="0"/>
        <v>0</v>
      </c>
      <c r="X11" s="344">
        <f t="shared" si="0"/>
        <v>0</v>
      </c>
      <c r="Y11" s="344">
        <f t="shared" si="0"/>
        <v>0</v>
      </c>
      <c r="Z11" s="344">
        <f t="shared" si="0"/>
        <v>0</v>
      </c>
      <c r="AA11" s="344">
        <f t="shared" si="0"/>
        <v>0</v>
      </c>
      <c r="AB11" s="344">
        <f t="shared" si="0"/>
        <v>0</v>
      </c>
      <c r="AC11" s="344">
        <f t="shared" si="0"/>
        <v>0</v>
      </c>
      <c r="AD11" s="344">
        <f t="shared" si="0"/>
        <v>0</v>
      </c>
      <c r="AE11" s="344">
        <f t="shared" si="0"/>
        <v>0</v>
      </c>
      <c r="AF11" s="344">
        <f t="shared" si="0"/>
        <v>0</v>
      </c>
      <c r="AG11" s="344">
        <f t="shared" si="0"/>
        <v>0</v>
      </c>
      <c r="AH11" s="344">
        <f t="shared" si="0"/>
        <v>0</v>
      </c>
      <c r="AI11" s="344">
        <f t="shared" si="0"/>
        <v>0</v>
      </c>
      <c r="AJ11" s="344">
        <f t="shared" si="0"/>
        <v>0</v>
      </c>
      <c r="AK11" s="344">
        <f t="shared" si="0"/>
        <v>0</v>
      </c>
      <c r="AL11" s="344">
        <f t="shared" si="0"/>
        <v>0</v>
      </c>
      <c r="AM11" s="344">
        <f t="shared" si="0"/>
        <v>0</v>
      </c>
      <c r="AN11" s="344">
        <f t="shared" si="0"/>
        <v>0</v>
      </c>
      <c r="AO11" s="345">
        <f t="shared" si="0"/>
        <v>0</v>
      </c>
      <c r="AQ11" s="339">
        <f>取引表!BF11</f>
        <v>0.55323961872199312</v>
      </c>
      <c r="AR11" s="241"/>
      <c r="AS11" s="339">
        <f>取引表!BH11</f>
        <v>0.44676038127800699</v>
      </c>
      <c r="AU11" s="339">
        <f>最終需要増加額!U6/100</f>
        <v>0.50323962370332542</v>
      </c>
      <c r="AV11" s="241"/>
      <c r="AW11" s="339">
        <f t="shared" si="3"/>
        <v>0.49676037629667458</v>
      </c>
    </row>
    <row r="12" spans="1:49">
      <c r="A12" s="321" t="s">
        <v>202</v>
      </c>
      <c r="B12" s="251" t="s">
        <v>15</v>
      </c>
      <c r="C12" s="343">
        <f t="shared" si="1"/>
        <v>0</v>
      </c>
      <c r="D12" s="344">
        <f t="shared" si="0"/>
        <v>0</v>
      </c>
      <c r="E12" s="344">
        <f t="shared" si="0"/>
        <v>0</v>
      </c>
      <c r="F12" s="344">
        <f t="shared" si="0"/>
        <v>0</v>
      </c>
      <c r="G12" s="344">
        <f t="shared" si="0"/>
        <v>0</v>
      </c>
      <c r="H12" s="344">
        <f t="shared" si="0"/>
        <v>0.9405482744887893</v>
      </c>
      <c r="I12" s="344">
        <f t="shared" si="0"/>
        <v>0</v>
      </c>
      <c r="J12" s="344">
        <f t="shared" si="0"/>
        <v>0</v>
      </c>
      <c r="K12" s="344">
        <f t="shared" si="0"/>
        <v>0</v>
      </c>
      <c r="L12" s="344">
        <f t="shared" si="0"/>
        <v>0</v>
      </c>
      <c r="M12" s="344">
        <f t="shared" si="0"/>
        <v>0</v>
      </c>
      <c r="N12" s="344">
        <f t="shared" si="0"/>
        <v>0</v>
      </c>
      <c r="O12" s="344">
        <f t="shared" si="0"/>
        <v>0</v>
      </c>
      <c r="P12" s="344">
        <f t="shared" si="0"/>
        <v>0</v>
      </c>
      <c r="Q12" s="344">
        <f t="shared" si="0"/>
        <v>0</v>
      </c>
      <c r="R12" s="344">
        <f t="shared" si="0"/>
        <v>0</v>
      </c>
      <c r="S12" s="344">
        <f t="shared" si="0"/>
        <v>0</v>
      </c>
      <c r="T12" s="344">
        <f t="shared" si="0"/>
        <v>0</v>
      </c>
      <c r="U12" s="344">
        <f t="shared" si="0"/>
        <v>0</v>
      </c>
      <c r="V12" s="344">
        <f t="shared" si="0"/>
        <v>0</v>
      </c>
      <c r="W12" s="344">
        <f t="shared" si="0"/>
        <v>0</v>
      </c>
      <c r="X12" s="344">
        <f t="shared" si="0"/>
        <v>0</v>
      </c>
      <c r="Y12" s="344">
        <f t="shared" si="0"/>
        <v>0</v>
      </c>
      <c r="Z12" s="344">
        <f t="shared" si="0"/>
        <v>0</v>
      </c>
      <c r="AA12" s="344">
        <f t="shared" si="0"/>
        <v>0</v>
      </c>
      <c r="AB12" s="344">
        <f t="shared" si="0"/>
        <v>0</v>
      </c>
      <c r="AC12" s="344">
        <f t="shared" si="0"/>
        <v>0</v>
      </c>
      <c r="AD12" s="344">
        <f t="shared" si="0"/>
        <v>0</v>
      </c>
      <c r="AE12" s="344">
        <f t="shared" si="0"/>
        <v>0</v>
      </c>
      <c r="AF12" s="344">
        <f t="shared" si="0"/>
        <v>0</v>
      </c>
      <c r="AG12" s="344">
        <f t="shared" si="0"/>
        <v>0</v>
      </c>
      <c r="AH12" s="344">
        <f t="shared" si="0"/>
        <v>0</v>
      </c>
      <c r="AI12" s="344">
        <f t="shared" si="0"/>
        <v>0</v>
      </c>
      <c r="AJ12" s="344">
        <f t="shared" si="0"/>
        <v>0</v>
      </c>
      <c r="AK12" s="344">
        <f t="shared" si="0"/>
        <v>0</v>
      </c>
      <c r="AL12" s="344">
        <f t="shared" si="0"/>
        <v>0</v>
      </c>
      <c r="AM12" s="344">
        <f t="shared" si="0"/>
        <v>0</v>
      </c>
      <c r="AN12" s="344">
        <f t="shared" si="0"/>
        <v>0</v>
      </c>
      <c r="AO12" s="345">
        <f t="shared" si="0"/>
        <v>0</v>
      </c>
      <c r="AQ12" s="328">
        <f>取引表!BF12</f>
        <v>0.9405482744887893</v>
      </c>
      <c r="AR12" s="241"/>
      <c r="AS12" s="329">
        <f>取引表!BH12</f>
        <v>5.9451725511211001E-2</v>
      </c>
      <c r="AU12" s="328">
        <f t="shared" si="2"/>
        <v>0.9405482744887893</v>
      </c>
      <c r="AV12" s="241"/>
      <c r="AW12" s="329">
        <f t="shared" si="3"/>
        <v>5.9451725511210696E-2</v>
      </c>
    </row>
    <row r="13" spans="1:49">
      <c r="A13" s="321" t="s">
        <v>203</v>
      </c>
      <c r="B13" s="251" t="s">
        <v>16</v>
      </c>
      <c r="C13" s="343">
        <f t="shared" si="1"/>
        <v>0</v>
      </c>
      <c r="D13" s="344">
        <f t="shared" si="0"/>
        <v>0</v>
      </c>
      <c r="E13" s="344">
        <f t="shared" si="0"/>
        <v>0</v>
      </c>
      <c r="F13" s="344">
        <f t="shared" si="0"/>
        <v>0</v>
      </c>
      <c r="G13" s="344">
        <f t="shared" si="0"/>
        <v>0</v>
      </c>
      <c r="H13" s="344">
        <f t="shared" si="0"/>
        <v>0</v>
      </c>
      <c r="I13" s="344">
        <f t="shared" si="0"/>
        <v>0.7328103238539716</v>
      </c>
      <c r="J13" s="344">
        <f t="shared" si="0"/>
        <v>0</v>
      </c>
      <c r="K13" s="344">
        <f t="shared" si="0"/>
        <v>0</v>
      </c>
      <c r="L13" s="344">
        <f t="shared" si="0"/>
        <v>0</v>
      </c>
      <c r="M13" s="344">
        <f t="shared" si="0"/>
        <v>0</v>
      </c>
      <c r="N13" s="344">
        <f t="shared" si="0"/>
        <v>0</v>
      </c>
      <c r="O13" s="344">
        <f t="shared" si="0"/>
        <v>0</v>
      </c>
      <c r="P13" s="344">
        <f t="shared" si="0"/>
        <v>0</v>
      </c>
      <c r="Q13" s="344">
        <f t="shared" si="0"/>
        <v>0</v>
      </c>
      <c r="R13" s="344">
        <f t="shared" si="0"/>
        <v>0</v>
      </c>
      <c r="S13" s="344">
        <f t="shared" si="0"/>
        <v>0</v>
      </c>
      <c r="T13" s="344">
        <f t="shared" si="0"/>
        <v>0</v>
      </c>
      <c r="U13" s="344">
        <f t="shared" si="0"/>
        <v>0</v>
      </c>
      <c r="V13" s="344">
        <f t="shared" si="0"/>
        <v>0</v>
      </c>
      <c r="W13" s="344">
        <f t="shared" si="0"/>
        <v>0</v>
      </c>
      <c r="X13" s="344">
        <f t="shared" si="0"/>
        <v>0</v>
      </c>
      <c r="Y13" s="344">
        <f t="shared" si="0"/>
        <v>0</v>
      </c>
      <c r="Z13" s="344">
        <f t="shared" si="0"/>
        <v>0</v>
      </c>
      <c r="AA13" s="344">
        <f t="shared" si="0"/>
        <v>0</v>
      </c>
      <c r="AB13" s="344">
        <f t="shared" si="0"/>
        <v>0</v>
      </c>
      <c r="AC13" s="344">
        <f t="shared" si="0"/>
        <v>0</v>
      </c>
      <c r="AD13" s="344">
        <f t="shared" si="0"/>
        <v>0</v>
      </c>
      <c r="AE13" s="344">
        <f t="shared" ref="AE13:AO13" si="4">IF($B13=AE$6,$AU13,0)</f>
        <v>0</v>
      </c>
      <c r="AF13" s="344">
        <f t="shared" si="4"/>
        <v>0</v>
      </c>
      <c r="AG13" s="344">
        <f t="shared" si="4"/>
        <v>0</v>
      </c>
      <c r="AH13" s="344">
        <f t="shared" si="4"/>
        <v>0</v>
      </c>
      <c r="AI13" s="344">
        <f t="shared" si="4"/>
        <v>0</v>
      </c>
      <c r="AJ13" s="344">
        <f t="shared" si="4"/>
        <v>0</v>
      </c>
      <c r="AK13" s="344">
        <f t="shared" si="4"/>
        <v>0</v>
      </c>
      <c r="AL13" s="344">
        <f t="shared" si="4"/>
        <v>0</v>
      </c>
      <c r="AM13" s="344">
        <f t="shared" si="4"/>
        <v>0</v>
      </c>
      <c r="AN13" s="344">
        <f t="shared" si="4"/>
        <v>0</v>
      </c>
      <c r="AO13" s="345">
        <f t="shared" si="4"/>
        <v>0</v>
      </c>
      <c r="AQ13" s="328">
        <f>取引表!BF13</f>
        <v>0.7328103238539716</v>
      </c>
      <c r="AR13" s="241"/>
      <c r="AS13" s="329">
        <f>取引表!BH13</f>
        <v>0.26718967614602801</v>
      </c>
      <c r="AU13" s="328">
        <f t="shared" si="2"/>
        <v>0.7328103238539716</v>
      </c>
      <c r="AV13" s="241"/>
      <c r="AW13" s="329">
        <f t="shared" si="3"/>
        <v>0.2671896761460284</v>
      </c>
    </row>
    <row r="14" spans="1:49">
      <c r="A14" s="321" t="s">
        <v>204</v>
      </c>
      <c r="B14" s="251" t="s">
        <v>17</v>
      </c>
      <c r="C14" s="343">
        <f t="shared" si="1"/>
        <v>0</v>
      </c>
      <c r="D14" s="344">
        <f t="shared" si="1"/>
        <v>0</v>
      </c>
      <c r="E14" s="344">
        <f t="shared" si="1"/>
        <v>0</v>
      </c>
      <c r="F14" s="344">
        <f t="shared" si="1"/>
        <v>0</v>
      </c>
      <c r="G14" s="344">
        <f t="shared" si="1"/>
        <v>0</v>
      </c>
      <c r="H14" s="344">
        <f t="shared" si="1"/>
        <v>0</v>
      </c>
      <c r="I14" s="344">
        <f t="shared" si="1"/>
        <v>0</v>
      </c>
      <c r="J14" s="344">
        <f t="shared" si="1"/>
        <v>0.94680673361553225</v>
      </c>
      <c r="K14" s="344">
        <f t="shared" si="1"/>
        <v>0</v>
      </c>
      <c r="L14" s="344">
        <f t="shared" si="1"/>
        <v>0</v>
      </c>
      <c r="M14" s="344">
        <f t="shared" si="1"/>
        <v>0</v>
      </c>
      <c r="N14" s="344">
        <f t="shared" si="1"/>
        <v>0</v>
      </c>
      <c r="O14" s="344">
        <f t="shared" si="1"/>
        <v>0</v>
      </c>
      <c r="P14" s="344">
        <f t="shared" si="1"/>
        <v>0</v>
      </c>
      <c r="Q14" s="344">
        <f t="shared" si="1"/>
        <v>0</v>
      </c>
      <c r="R14" s="344">
        <f t="shared" si="1"/>
        <v>0</v>
      </c>
      <c r="S14" s="344">
        <f t="shared" ref="S14:AO25" si="5">IF($B14=S$6,$AU14,0)</f>
        <v>0</v>
      </c>
      <c r="T14" s="344">
        <f t="shared" si="5"/>
        <v>0</v>
      </c>
      <c r="U14" s="344">
        <f t="shared" si="5"/>
        <v>0</v>
      </c>
      <c r="V14" s="344">
        <f t="shared" si="5"/>
        <v>0</v>
      </c>
      <c r="W14" s="344">
        <f t="shared" si="5"/>
        <v>0</v>
      </c>
      <c r="X14" s="344">
        <f t="shared" si="5"/>
        <v>0</v>
      </c>
      <c r="Y14" s="344">
        <f t="shared" si="5"/>
        <v>0</v>
      </c>
      <c r="Z14" s="344">
        <f t="shared" si="5"/>
        <v>0</v>
      </c>
      <c r="AA14" s="344">
        <f t="shared" si="5"/>
        <v>0</v>
      </c>
      <c r="AB14" s="344">
        <f t="shared" si="5"/>
        <v>0</v>
      </c>
      <c r="AC14" s="344">
        <f t="shared" si="5"/>
        <v>0</v>
      </c>
      <c r="AD14" s="344">
        <f t="shared" si="5"/>
        <v>0</v>
      </c>
      <c r="AE14" s="344">
        <f t="shared" si="5"/>
        <v>0</v>
      </c>
      <c r="AF14" s="344">
        <f t="shared" si="5"/>
        <v>0</v>
      </c>
      <c r="AG14" s="344">
        <f t="shared" si="5"/>
        <v>0</v>
      </c>
      <c r="AH14" s="344">
        <f t="shared" si="5"/>
        <v>0</v>
      </c>
      <c r="AI14" s="344">
        <f t="shared" si="5"/>
        <v>0</v>
      </c>
      <c r="AJ14" s="344">
        <f t="shared" si="5"/>
        <v>0</v>
      </c>
      <c r="AK14" s="344">
        <f t="shared" si="5"/>
        <v>0</v>
      </c>
      <c r="AL14" s="344">
        <f t="shared" si="5"/>
        <v>0</v>
      </c>
      <c r="AM14" s="344">
        <f t="shared" si="5"/>
        <v>0</v>
      </c>
      <c r="AN14" s="344">
        <f t="shared" si="5"/>
        <v>0</v>
      </c>
      <c r="AO14" s="345">
        <f t="shared" si="5"/>
        <v>0</v>
      </c>
      <c r="AQ14" s="328">
        <f>取引表!BF14</f>
        <v>0.94680673361553225</v>
      </c>
      <c r="AR14" s="241"/>
      <c r="AS14" s="329">
        <f>取引表!BH14</f>
        <v>5.3193266384468002E-2</v>
      </c>
      <c r="AU14" s="328">
        <f t="shared" si="2"/>
        <v>0.94680673361553225</v>
      </c>
      <c r="AV14" s="241"/>
      <c r="AW14" s="329">
        <f t="shared" si="3"/>
        <v>5.3193266384467752E-2</v>
      </c>
    </row>
    <row r="15" spans="1:49">
      <c r="A15" s="321" t="s">
        <v>205</v>
      </c>
      <c r="B15" s="251" t="s">
        <v>18</v>
      </c>
      <c r="C15" s="343">
        <f t="shared" si="1"/>
        <v>0</v>
      </c>
      <c r="D15" s="344">
        <f t="shared" si="1"/>
        <v>0</v>
      </c>
      <c r="E15" s="344">
        <f t="shared" si="1"/>
        <v>0</v>
      </c>
      <c r="F15" s="344">
        <f t="shared" si="1"/>
        <v>0</v>
      </c>
      <c r="G15" s="344">
        <f t="shared" si="1"/>
        <v>0</v>
      </c>
      <c r="H15" s="344">
        <f t="shared" si="1"/>
        <v>0</v>
      </c>
      <c r="I15" s="344">
        <f t="shared" si="1"/>
        <v>0</v>
      </c>
      <c r="J15" s="344">
        <f t="shared" si="1"/>
        <v>0</v>
      </c>
      <c r="K15" s="344">
        <f t="shared" si="1"/>
        <v>0.97687503026831812</v>
      </c>
      <c r="L15" s="344">
        <f t="shared" si="1"/>
        <v>0</v>
      </c>
      <c r="M15" s="344">
        <f t="shared" si="1"/>
        <v>0</v>
      </c>
      <c r="N15" s="344">
        <f t="shared" si="1"/>
        <v>0</v>
      </c>
      <c r="O15" s="344">
        <f t="shared" si="1"/>
        <v>0</v>
      </c>
      <c r="P15" s="344">
        <f t="shared" si="1"/>
        <v>0</v>
      </c>
      <c r="Q15" s="344">
        <f t="shared" si="1"/>
        <v>0</v>
      </c>
      <c r="R15" s="344">
        <f t="shared" si="1"/>
        <v>0</v>
      </c>
      <c r="S15" s="344">
        <f t="shared" si="5"/>
        <v>0</v>
      </c>
      <c r="T15" s="344">
        <f t="shared" si="5"/>
        <v>0</v>
      </c>
      <c r="U15" s="344">
        <f t="shared" si="5"/>
        <v>0</v>
      </c>
      <c r="V15" s="344">
        <f t="shared" si="5"/>
        <v>0</v>
      </c>
      <c r="W15" s="344">
        <f t="shared" si="5"/>
        <v>0</v>
      </c>
      <c r="X15" s="344">
        <f t="shared" si="5"/>
        <v>0</v>
      </c>
      <c r="Y15" s="344">
        <f t="shared" si="5"/>
        <v>0</v>
      </c>
      <c r="Z15" s="344">
        <f t="shared" si="5"/>
        <v>0</v>
      </c>
      <c r="AA15" s="344">
        <f t="shared" si="5"/>
        <v>0</v>
      </c>
      <c r="AB15" s="344">
        <f t="shared" si="5"/>
        <v>0</v>
      </c>
      <c r="AC15" s="344">
        <f t="shared" si="5"/>
        <v>0</v>
      </c>
      <c r="AD15" s="344">
        <f t="shared" si="5"/>
        <v>0</v>
      </c>
      <c r="AE15" s="344">
        <f t="shared" si="5"/>
        <v>0</v>
      </c>
      <c r="AF15" s="344">
        <f t="shared" si="5"/>
        <v>0</v>
      </c>
      <c r="AG15" s="344">
        <f t="shared" si="5"/>
        <v>0</v>
      </c>
      <c r="AH15" s="344">
        <f t="shared" si="5"/>
        <v>0</v>
      </c>
      <c r="AI15" s="344">
        <f t="shared" si="5"/>
        <v>0</v>
      </c>
      <c r="AJ15" s="344">
        <f t="shared" si="5"/>
        <v>0</v>
      </c>
      <c r="AK15" s="344">
        <f t="shared" si="5"/>
        <v>0</v>
      </c>
      <c r="AL15" s="344">
        <f t="shared" si="5"/>
        <v>0</v>
      </c>
      <c r="AM15" s="344">
        <f t="shared" si="5"/>
        <v>0</v>
      </c>
      <c r="AN15" s="344">
        <f t="shared" si="5"/>
        <v>0</v>
      </c>
      <c r="AO15" s="345">
        <f t="shared" si="5"/>
        <v>0</v>
      </c>
      <c r="AQ15" s="328">
        <f>取引表!BF15</f>
        <v>0.97687503026831812</v>
      </c>
      <c r="AR15" s="241"/>
      <c r="AS15" s="329">
        <f>取引表!BH15</f>
        <v>2.3124969731681998E-2</v>
      </c>
      <c r="AU15" s="328">
        <f t="shared" si="2"/>
        <v>0.97687503026831812</v>
      </c>
      <c r="AV15" s="241"/>
      <c r="AW15" s="329">
        <f t="shared" si="3"/>
        <v>2.3124969731681877E-2</v>
      </c>
    </row>
    <row r="16" spans="1:49">
      <c r="A16" s="321" t="s">
        <v>206</v>
      </c>
      <c r="B16" s="251" t="s">
        <v>418</v>
      </c>
      <c r="C16" s="343">
        <f t="shared" si="1"/>
        <v>0</v>
      </c>
      <c r="D16" s="344">
        <f t="shared" si="1"/>
        <v>0</v>
      </c>
      <c r="E16" s="344">
        <f t="shared" si="1"/>
        <v>0</v>
      </c>
      <c r="F16" s="344">
        <f t="shared" si="1"/>
        <v>0</v>
      </c>
      <c r="G16" s="344">
        <f t="shared" si="1"/>
        <v>0</v>
      </c>
      <c r="H16" s="344">
        <f t="shared" si="1"/>
        <v>0</v>
      </c>
      <c r="I16" s="344">
        <f t="shared" si="1"/>
        <v>0</v>
      </c>
      <c r="J16" s="344">
        <f t="shared" si="1"/>
        <v>0</v>
      </c>
      <c r="K16" s="344">
        <f t="shared" si="1"/>
        <v>0</v>
      </c>
      <c r="L16" s="344">
        <f t="shared" si="1"/>
        <v>0.87594556131890544</v>
      </c>
      <c r="M16" s="344">
        <f t="shared" si="1"/>
        <v>0</v>
      </c>
      <c r="N16" s="344">
        <f t="shared" si="1"/>
        <v>0</v>
      </c>
      <c r="O16" s="344">
        <f t="shared" si="1"/>
        <v>0</v>
      </c>
      <c r="P16" s="344">
        <f t="shared" si="1"/>
        <v>0</v>
      </c>
      <c r="Q16" s="344">
        <f t="shared" si="1"/>
        <v>0</v>
      </c>
      <c r="R16" s="344">
        <f t="shared" si="1"/>
        <v>0</v>
      </c>
      <c r="S16" s="344">
        <f t="shared" si="5"/>
        <v>0</v>
      </c>
      <c r="T16" s="344">
        <f t="shared" si="5"/>
        <v>0</v>
      </c>
      <c r="U16" s="344">
        <f t="shared" si="5"/>
        <v>0</v>
      </c>
      <c r="V16" s="344">
        <f t="shared" si="5"/>
        <v>0</v>
      </c>
      <c r="W16" s="344">
        <f t="shared" si="5"/>
        <v>0</v>
      </c>
      <c r="X16" s="344">
        <f t="shared" si="5"/>
        <v>0</v>
      </c>
      <c r="Y16" s="344">
        <f t="shared" si="5"/>
        <v>0</v>
      </c>
      <c r="Z16" s="344">
        <f t="shared" si="5"/>
        <v>0</v>
      </c>
      <c r="AA16" s="344">
        <f t="shared" si="5"/>
        <v>0</v>
      </c>
      <c r="AB16" s="344">
        <f t="shared" si="5"/>
        <v>0</v>
      </c>
      <c r="AC16" s="344">
        <f t="shared" si="5"/>
        <v>0</v>
      </c>
      <c r="AD16" s="344">
        <f t="shared" si="5"/>
        <v>0</v>
      </c>
      <c r="AE16" s="344">
        <f t="shared" si="5"/>
        <v>0</v>
      </c>
      <c r="AF16" s="344">
        <f t="shared" si="5"/>
        <v>0</v>
      </c>
      <c r="AG16" s="344">
        <f t="shared" si="5"/>
        <v>0</v>
      </c>
      <c r="AH16" s="344">
        <f t="shared" si="5"/>
        <v>0</v>
      </c>
      <c r="AI16" s="344">
        <f t="shared" si="5"/>
        <v>0</v>
      </c>
      <c r="AJ16" s="344">
        <f t="shared" si="5"/>
        <v>0</v>
      </c>
      <c r="AK16" s="344">
        <f t="shared" si="5"/>
        <v>0</v>
      </c>
      <c r="AL16" s="344">
        <f t="shared" si="5"/>
        <v>0</v>
      </c>
      <c r="AM16" s="344">
        <f t="shared" si="5"/>
        <v>0</v>
      </c>
      <c r="AN16" s="344">
        <f t="shared" si="5"/>
        <v>0</v>
      </c>
      <c r="AO16" s="345">
        <f t="shared" si="5"/>
        <v>0</v>
      </c>
      <c r="AQ16" s="328">
        <f>取引表!BF16</f>
        <v>0.87594556131890544</v>
      </c>
      <c r="AR16" s="241"/>
      <c r="AS16" s="329">
        <f>取引表!BH16</f>
        <v>0.124054438681095</v>
      </c>
      <c r="AU16" s="328">
        <f t="shared" si="2"/>
        <v>0.87594556131890544</v>
      </c>
      <c r="AV16" s="241"/>
      <c r="AW16" s="329">
        <f t="shared" si="3"/>
        <v>0.12405443868109456</v>
      </c>
    </row>
    <row r="17" spans="1:49">
      <c r="A17" s="321" t="s">
        <v>207</v>
      </c>
      <c r="B17" s="251" t="s">
        <v>19</v>
      </c>
      <c r="C17" s="343">
        <f t="shared" si="1"/>
        <v>0</v>
      </c>
      <c r="D17" s="344">
        <f t="shared" si="1"/>
        <v>0</v>
      </c>
      <c r="E17" s="344">
        <f t="shared" si="1"/>
        <v>0</v>
      </c>
      <c r="F17" s="344">
        <f t="shared" si="1"/>
        <v>0</v>
      </c>
      <c r="G17" s="344">
        <f t="shared" si="1"/>
        <v>0</v>
      </c>
      <c r="H17" s="344">
        <f t="shared" si="1"/>
        <v>0</v>
      </c>
      <c r="I17" s="344">
        <f t="shared" si="1"/>
        <v>0</v>
      </c>
      <c r="J17" s="344">
        <f t="shared" si="1"/>
        <v>0</v>
      </c>
      <c r="K17" s="344">
        <f t="shared" si="1"/>
        <v>0</v>
      </c>
      <c r="L17" s="344">
        <f t="shared" si="1"/>
        <v>0</v>
      </c>
      <c r="M17" s="344">
        <f t="shared" si="1"/>
        <v>0.58051908844590783</v>
      </c>
      <c r="N17" s="344">
        <f t="shared" si="1"/>
        <v>0</v>
      </c>
      <c r="O17" s="344">
        <f t="shared" si="1"/>
        <v>0</v>
      </c>
      <c r="P17" s="344">
        <f t="shared" si="1"/>
        <v>0</v>
      </c>
      <c r="Q17" s="344">
        <f t="shared" si="1"/>
        <v>0</v>
      </c>
      <c r="R17" s="344">
        <f t="shared" si="1"/>
        <v>0</v>
      </c>
      <c r="S17" s="344">
        <f t="shared" si="5"/>
        <v>0</v>
      </c>
      <c r="T17" s="344">
        <f t="shared" si="5"/>
        <v>0</v>
      </c>
      <c r="U17" s="344">
        <f t="shared" si="5"/>
        <v>0</v>
      </c>
      <c r="V17" s="344">
        <f t="shared" si="5"/>
        <v>0</v>
      </c>
      <c r="W17" s="344">
        <f t="shared" si="5"/>
        <v>0</v>
      </c>
      <c r="X17" s="344">
        <f t="shared" si="5"/>
        <v>0</v>
      </c>
      <c r="Y17" s="344">
        <f t="shared" si="5"/>
        <v>0</v>
      </c>
      <c r="Z17" s="344">
        <f t="shared" si="5"/>
        <v>0</v>
      </c>
      <c r="AA17" s="344">
        <f t="shared" si="5"/>
        <v>0</v>
      </c>
      <c r="AB17" s="344">
        <f t="shared" si="5"/>
        <v>0</v>
      </c>
      <c r="AC17" s="344">
        <f t="shared" si="5"/>
        <v>0</v>
      </c>
      <c r="AD17" s="344">
        <f t="shared" si="5"/>
        <v>0</v>
      </c>
      <c r="AE17" s="344">
        <f t="shared" si="5"/>
        <v>0</v>
      </c>
      <c r="AF17" s="344">
        <f t="shared" si="5"/>
        <v>0</v>
      </c>
      <c r="AG17" s="344">
        <f t="shared" si="5"/>
        <v>0</v>
      </c>
      <c r="AH17" s="344">
        <f t="shared" si="5"/>
        <v>0</v>
      </c>
      <c r="AI17" s="344">
        <f t="shared" si="5"/>
        <v>0</v>
      </c>
      <c r="AJ17" s="344">
        <f t="shared" si="5"/>
        <v>0</v>
      </c>
      <c r="AK17" s="344">
        <f t="shared" si="5"/>
        <v>0</v>
      </c>
      <c r="AL17" s="344">
        <f t="shared" si="5"/>
        <v>0</v>
      </c>
      <c r="AM17" s="344">
        <f t="shared" si="5"/>
        <v>0</v>
      </c>
      <c r="AN17" s="344">
        <f t="shared" si="5"/>
        <v>0</v>
      </c>
      <c r="AO17" s="345">
        <f t="shared" si="5"/>
        <v>0</v>
      </c>
      <c r="AQ17" s="328">
        <f>取引表!BF17</f>
        <v>0.58051908844590783</v>
      </c>
      <c r="AR17" s="241"/>
      <c r="AS17" s="329">
        <f>取引表!BH17</f>
        <v>0.41948091155409201</v>
      </c>
      <c r="AU17" s="328">
        <f t="shared" si="2"/>
        <v>0.58051908844590783</v>
      </c>
      <c r="AV17" s="241"/>
      <c r="AW17" s="329">
        <f t="shared" si="3"/>
        <v>0.41948091155409217</v>
      </c>
    </row>
    <row r="18" spans="1:49">
      <c r="A18" s="321" t="s">
        <v>208</v>
      </c>
      <c r="B18" s="251" t="s">
        <v>20</v>
      </c>
      <c r="C18" s="343">
        <f t="shared" si="1"/>
        <v>0</v>
      </c>
      <c r="D18" s="344">
        <f t="shared" si="1"/>
        <v>0</v>
      </c>
      <c r="E18" s="344">
        <f t="shared" si="1"/>
        <v>0</v>
      </c>
      <c r="F18" s="344">
        <f t="shared" si="1"/>
        <v>0</v>
      </c>
      <c r="G18" s="344">
        <f t="shared" si="1"/>
        <v>0</v>
      </c>
      <c r="H18" s="344">
        <f t="shared" si="1"/>
        <v>0</v>
      </c>
      <c r="I18" s="344">
        <f t="shared" si="1"/>
        <v>0</v>
      </c>
      <c r="J18" s="344">
        <f t="shared" si="1"/>
        <v>0</v>
      </c>
      <c r="K18" s="344">
        <f t="shared" si="1"/>
        <v>0</v>
      </c>
      <c r="L18" s="344">
        <f t="shared" si="1"/>
        <v>0</v>
      </c>
      <c r="M18" s="344">
        <f t="shared" si="1"/>
        <v>0</v>
      </c>
      <c r="N18" s="344">
        <f t="shared" si="1"/>
        <v>0.97250087691232856</v>
      </c>
      <c r="O18" s="344">
        <f t="shared" si="1"/>
        <v>0</v>
      </c>
      <c r="P18" s="344">
        <f t="shared" si="1"/>
        <v>0</v>
      </c>
      <c r="Q18" s="344">
        <f t="shared" si="1"/>
        <v>0</v>
      </c>
      <c r="R18" s="344">
        <f t="shared" si="1"/>
        <v>0</v>
      </c>
      <c r="S18" s="344">
        <f t="shared" si="5"/>
        <v>0</v>
      </c>
      <c r="T18" s="344">
        <f t="shared" si="5"/>
        <v>0</v>
      </c>
      <c r="U18" s="344">
        <f t="shared" si="5"/>
        <v>0</v>
      </c>
      <c r="V18" s="344">
        <f t="shared" si="5"/>
        <v>0</v>
      </c>
      <c r="W18" s="344">
        <f t="shared" si="5"/>
        <v>0</v>
      </c>
      <c r="X18" s="344">
        <f t="shared" si="5"/>
        <v>0</v>
      </c>
      <c r="Y18" s="344">
        <f t="shared" si="5"/>
        <v>0</v>
      </c>
      <c r="Z18" s="344">
        <f t="shared" si="5"/>
        <v>0</v>
      </c>
      <c r="AA18" s="344">
        <f t="shared" si="5"/>
        <v>0</v>
      </c>
      <c r="AB18" s="344">
        <f t="shared" si="5"/>
        <v>0</v>
      </c>
      <c r="AC18" s="344">
        <f t="shared" si="5"/>
        <v>0</v>
      </c>
      <c r="AD18" s="344">
        <f t="shared" si="5"/>
        <v>0</v>
      </c>
      <c r="AE18" s="344">
        <f t="shared" si="5"/>
        <v>0</v>
      </c>
      <c r="AF18" s="344">
        <f t="shared" si="5"/>
        <v>0</v>
      </c>
      <c r="AG18" s="344">
        <f t="shared" si="5"/>
        <v>0</v>
      </c>
      <c r="AH18" s="344">
        <f t="shared" si="5"/>
        <v>0</v>
      </c>
      <c r="AI18" s="344">
        <f t="shared" si="5"/>
        <v>0</v>
      </c>
      <c r="AJ18" s="344">
        <f t="shared" si="5"/>
        <v>0</v>
      </c>
      <c r="AK18" s="344">
        <f t="shared" si="5"/>
        <v>0</v>
      </c>
      <c r="AL18" s="344">
        <f t="shared" si="5"/>
        <v>0</v>
      </c>
      <c r="AM18" s="344">
        <f t="shared" si="5"/>
        <v>0</v>
      </c>
      <c r="AN18" s="344">
        <f t="shared" si="5"/>
        <v>0</v>
      </c>
      <c r="AO18" s="345">
        <f t="shared" si="5"/>
        <v>0</v>
      </c>
      <c r="AQ18" s="328">
        <f>取引表!BF18</f>
        <v>0.97250087691232856</v>
      </c>
      <c r="AR18" s="241"/>
      <c r="AS18" s="329">
        <f>取引表!BH18</f>
        <v>2.7499123087670999E-2</v>
      </c>
      <c r="AU18" s="328">
        <f t="shared" si="2"/>
        <v>0.97250087691232856</v>
      </c>
      <c r="AV18" s="241"/>
      <c r="AW18" s="329">
        <f t="shared" si="3"/>
        <v>2.749912308767144E-2</v>
      </c>
    </row>
    <row r="19" spans="1:49">
      <c r="A19" s="321" t="s">
        <v>209</v>
      </c>
      <c r="B19" s="251" t="s">
        <v>21</v>
      </c>
      <c r="C19" s="343">
        <f t="shared" si="1"/>
        <v>0</v>
      </c>
      <c r="D19" s="344">
        <f t="shared" si="1"/>
        <v>0</v>
      </c>
      <c r="E19" s="344">
        <f t="shared" si="1"/>
        <v>0</v>
      </c>
      <c r="F19" s="344">
        <f t="shared" si="1"/>
        <v>0</v>
      </c>
      <c r="G19" s="344">
        <f t="shared" si="1"/>
        <v>0</v>
      </c>
      <c r="H19" s="344">
        <f t="shared" si="1"/>
        <v>0</v>
      </c>
      <c r="I19" s="344">
        <f t="shared" si="1"/>
        <v>0</v>
      </c>
      <c r="J19" s="344">
        <f t="shared" si="1"/>
        <v>0</v>
      </c>
      <c r="K19" s="344">
        <f t="shared" si="1"/>
        <v>0</v>
      </c>
      <c r="L19" s="344">
        <f t="shared" si="1"/>
        <v>0</v>
      </c>
      <c r="M19" s="344">
        <f t="shared" si="1"/>
        <v>0</v>
      </c>
      <c r="N19" s="344">
        <f t="shared" si="1"/>
        <v>0</v>
      </c>
      <c r="O19" s="344">
        <f t="shared" si="1"/>
        <v>0.97745050536999289</v>
      </c>
      <c r="P19" s="344">
        <f t="shared" si="1"/>
        <v>0</v>
      </c>
      <c r="Q19" s="344">
        <f t="shared" si="1"/>
        <v>0</v>
      </c>
      <c r="R19" s="344">
        <f t="shared" si="1"/>
        <v>0</v>
      </c>
      <c r="S19" s="344">
        <f t="shared" si="5"/>
        <v>0</v>
      </c>
      <c r="T19" s="344">
        <f t="shared" si="5"/>
        <v>0</v>
      </c>
      <c r="U19" s="344">
        <f t="shared" si="5"/>
        <v>0</v>
      </c>
      <c r="V19" s="344">
        <f t="shared" si="5"/>
        <v>0</v>
      </c>
      <c r="W19" s="344">
        <f t="shared" si="5"/>
        <v>0</v>
      </c>
      <c r="X19" s="344">
        <f t="shared" si="5"/>
        <v>0</v>
      </c>
      <c r="Y19" s="344">
        <f t="shared" si="5"/>
        <v>0</v>
      </c>
      <c r="Z19" s="344">
        <f t="shared" si="5"/>
        <v>0</v>
      </c>
      <c r="AA19" s="344">
        <f t="shared" si="5"/>
        <v>0</v>
      </c>
      <c r="AB19" s="344">
        <f t="shared" si="5"/>
        <v>0</v>
      </c>
      <c r="AC19" s="344">
        <f t="shared" si="5"/>
        <v>0</v>
      </c>
      <c r="AD19" s="344">
        <f t="shared" si="5"/>
        <v>0</v>
      </c>
      <c r="AE19" s="344">
        <f t="shared" si="5"/>
        <v>0</v>
      </c>
      <c r="AF19" s="344">
        <f t="shared" si="5"/>
        <v>0</v>
      </c>
      <c r="AG19" s="344">
        <f t="shared" si="5"/>
        <v>0</v>
      </c>
      <c r="AH19" s="344">
        <f t="shared" si="5"/>
        <v>0</v>
      </c>
      <c r="AI19" s="344">
        <f t="shared" si="5"/>
        <v>0</v>
      </c>
      <c r="AJ19" s="344">
        <f t="shared" si="5"/>
        <v>0</v>
      </c>
      <c r="AK19" s="344">
        <f t="shared" si="5"/>
        <v>0</v>
      </c>
      <c r="AL19" s="344">
        <f t="shared" si="5"/>
        <v>0</v>
      </c>
      <c r="AM19" s="344">
        <f t="shared" si="5"/>
        <v>0</v>
      </c>
      <c r="AN19" s="344">
        <f t="shared" si="5"/>
        <v>0</v>
      </c>
      <c r="AO19" s="345">
        <f t="shared" si="5"/>
        <v>0</v>
      </c>
      <c r="AQ19" s="328">
        <f>取引表!BF19</f>
        <v>0.97745050536999289</v>
      </c>
      <c r="AR19" s="241"/>
      <c r="AS19" s="329">
        <f>取引表!BH19</f>
        <v>2.2549494630007001E-2</v>
      </c>
      <c r="AU19" s="328">
        <f t="shared" si="2"/>
        <v>0.97745050536999289</v>
      </c>
      <c r="AV19" s="241"/>
      <c r="AW19" s="329">
        <f t="shared" si="3"/>
        <v>2.2549494630007105E-2</v>
      </c>
    </row>
    <row r="20" spans="1:49">
      <c r="A20" s="321" t="s">
        <v>210</v>
      </c>
      <c r="B20" s="251" t="s">
        <v>22</v>
      </c>
      <c r="C20" s="343">
        <f t="shared" si="1"/>
        <v>0</v>
      </c>
      <c r="D20" s="344">
        <f t="shared" si="1"/>
        <v>0</v>
      </c>
      <c r="E20" s="344">
        <f t="shared" si="1"/>
        <v>0</v>
      </c>
      <c r="F20" s="344">
        <f t="shared" si="1"/>
        <v>0</v>
      </c>
      <c r="G20" s="344">
        <f t="shared" si="1"/>
        <v>0</v>
      </c>
      <c r="H20" s="344">
        <f t="shared" si="1"/>
        <v>0</v>
      </c>
      <c r="I20" s="344">
        <f t="shared" si="1"/>
        <v>0</v>
      </c>
      <c r="J20" s="344">
        <f t="shared" si="1"/>
        <v>0</v>
      </c>
      <c r="K20" s="344">
        <f t="shared" si="1"/>
        <v>0</v>
      </c>
      <c r="L20" s="344">
        <f t="shared" si="1"/>
        <v>0</v>
      </c>
      <c r="M20" s="344">
        <f t="shared" si="1"/>
        <v>0</v>
      </c>
      <c r="N20" s="344">
        <f t="shared" si="1"/>
        <v>0</v>
      </c>
      <c r="O20" s="344">
        <f t="shared" si="1"/>
        <v>0</v>
      </c>
      <c r="P20" s="344">
        <f t="shared" si="1"/>
        <v>0.84379949600443527</v>
      </c>
      <c r="Q20" s="344">
        <f t="shared" si="1"/>
        <v>0</v>
      </c>
      <c r="R20" s="344">
        <f t="shared" si="1"/>
        <v>0</v>
      </c>
      <c r="S20" s="344">
        <f t="shared" si="5"/>
        <v>0</v>
      </c>
      <c r="T20" s="344">
        <f t="shared" si="5"/>
        <v>0</v>
      </c>
      <c r="U20" s="344">
        <f t="shared" si="5"/>
        <v>0</v>
      </c>
      <c r="V20" s="344">
        <f t="shared" si="5"/>
        <v>0</v>
      </c>
      <c r="W20" s="344">
        <f t="shared" si="5"/>
        <v>0</v>
      </c>
      <c r="X20" s="344">
        <f t="shared" si="5"/>
        <v>0</v>
      </c>
      <c r="Y20" s="344">
        <f t="shared" si="5"/>
        <v>0</v>
      </c>
      <c r="Z20" s="344">
        <f t="shared" si="5"/>
        <v>0</v>
      </c>
      <c r="AA20" s="344">
        <f t="shared" si="5"/>
        <v>0</v>
      </c>
      <c r="AB20" s="344">
        <f t="shared" si="5"/>
        <v>0</v>
      </c>
      <c r="AC20" s="344">
        <f t="shared" si="5"/>
        <v>0</v>
      </c>
      <c r="AD20" s="344">
        <f t="shared" si="5"/>
        <v>0</v>
      </c>
      <c r="AE20" s="344">
        <f t="shared" si="5"/>
        <v>0</v>
      </c>
      <c r="AF20" s="344">
        <f t="shared" si="5"/>
        <v>0</v>
      </c>
      <c r="AG20" s="344">
        <f t="shared" si="5"/>
        <v>0</v>
      </c>
      <c r="AH20" s="344">
        <f t="shared" si="5"/>
        <v>0</v>
      </c>
      <c r="AI20" s="344">
        <f t="shared" si="5"/>
        <v>0</v>
      </c>
      <c r="AJ20" s="344">
        <f t="shared" si="5"/>
        <v>0</v>
      </c>
      <c r="AK20" s="344">
        <f t="shared" si="5"/>
        <v>0</v>
      </c>
      <c r="AL20" s="344">
        <f t="shared" si="5"/>
        <v>0</v>
      </c>
      <c r="AM20" s="344">
        <f t="shared" si="5"/>
        <v>0</v>
      </c>
      <c r="AN20" s="344">
        <f t="shared" si="5"/>
        <v>0</v>
      </c>
      <c r="AO20" s="345">
        <f t="shared" si="5"/>
        <v>0</v>
      </c>
      <c r="AQ20" s="328">
        <f>取引表!BF20</f>
        <v>0.84379949600443527</v>
      </c>
      <c r="AR20" s="241"/>
      <c r="AS20" s="329">
        <f>取引表!BH20</f>
        <v>0.15620050399556501</v>
      </c>
      <c r="AU20" s="328">
        <f t="shared" si="2"/>
        <v>0.84379949600443527</v>
      </c>
      <c r="AV20" s="241"/>
      <c r="AW20" s="329">
        <f t="shared" si="3"/>
        <v>0.15620050399556473</v>
      </c>
    </row>
    <row r="21" spans="1:49">
      <c r="A21" s="321" t="s">
        <v>211</v>
      </c>
      <c r="B21" s="251" t="s">
        <v>247</v>
      </c>
      <c r="C21" s="343">
        <f t="shared" si="1"/>
        <v>0</v>
      </c>
      <c r="D21" s="344">
        <f t="shared" si="1"/>
        <v>0</v>
      </c>
      <c r="E21" s="344">
        <f t="shared" si="1"/>
        <v>0</v>
      </c>
      <c r="F21" s="344">
        <f t="shared" si="1"/>
        <v>0</v>
      </c>
      <c r="G21" s="344">
        <f t="shared" si="1"/>
        <v>0</v>
      </c>
      <c r="H21" s="344">
        <f t="shared" si="1"/>
        <v>0</v>
      </c>
      <c r="I21" s="344">
        <f t="shared" si="1"/>
        <v>0</v>
      </c>
      <c r="J21" s="344">
        <f t="shared" si="1"/>
        <v>0</v>
      </c>
      <c r="K21" s="344">
        <f t="shared" si="1"/>
        <v>0</v>
      </c>
      <c r="L21" s="344">
        <f t="shared" si="1"/>
        <v>0</v>
      </c>
      <c r="M21" s="344">
        <f t="shared" si="1"/>
        <v>0</v>
      </c>
      <c r="N21" s="344">
        <f t="shared" si="1"/>
        <v>0</v>
      </c>
      <c r="O21" s="344">
        <f t="shared" si="1"/>
        <v>0</v>
      </c>
      <c r="P21" s="344">
        <f t="shared" si="1"/>
        <v>0</v>
      </c>
      <c r="Q21" s="344">
        <f t="shared" si="1"/>
        <v>0.96590567450775178</v>
      </c>
      <c r="R21" s="344">
        <f t="shared" si="1"/>
        <v>0</v>
      </c>
      <c r="S21" s="344">
        <f t="shared" si="5"/>
        <v>0</v>
      </c>
      <c r="T21" s="344">
        <f t="shared" si="5"/>
        <v>0</v>
      </c>
      <c r="U21" s="344">
        <f t="shared" si="5"/>
        <v>0</v>
      </c>
      <c r="V21" s="344">
        <f t="shared" si="5"/>
        <v>0</v>
      </c>
      <c r="W21" s="344">
        <f t="shared" si="5"/>
        <v>0</v>
      </c>
      <c r="X21" s="344">
        <f t="shared" si="5"/>
        <v>0</v>
      </c>
      <c r="Y21" s="344">
        <f t="shared" si="5"/>
        <v>0</v>
      </c>
      <c r="Z21" s="344">
        <f t="shared" si="5"/>
        <v>0</v>
      </c>
      <c r="AA21" s="344">
        <f t="shared" si="5"/>
        <v>0</v>
      </c>
      <c r="AB21" s="344">
        <f t="shared" si="5"/>
        <v>0</v>
      </c>
      <c r="AC21" s="344">
        <f t="shared" si="5"/>
        <v>0</v>
      </c>
      <c r="AD21" s="344">
        <f t="shared" si="5"/>
        <v>0</v>
      </c>
      <c r="AE21" s="344">
        <f t="shared" si="5"/>
        <v>0</v>
      </c>
      <c r="AF21" s="344">
        <f t="shared" si="5"/>
        <v>0</v>
      </c>
      <c r="AG21" s="344">
        <f t="shared" si="5"/>
        <v>0</v>
      </c>
      <c r="AH21" s="344">
        <f t="shared" si="5"/>
        <v>0</v>
      </c>
      <c r="AI21" s="344">
        <f t="shared" si="5"/>
        <v>0</v>
      </c>
      <c r="AJ21" s="344">
        <f t="shared" si="5"/>
        <v>0</v>
      </c>
      <c r="AK21" s="344">
        <f t="shared" si="5"/>
        <v>0</v>
      </c>
      <c r="AL21" s="344">
        <f t="shared" si="5"/>
        <v>0</v>
      </c>
      <c r="AM21" s="344">
        <f t="shared" si="5"/>
        <v>0</v>
      </c>
      <c r="AN21" s="344">
        <f t="shared" si="5"/>
        <v>0</v>
      </c>
      <c r="AO21" s="345">
        <f t="shared" si="5"/>
        <v>0</v>
      </c>
      <c r="AQ21" s="328">
        <f>取引表!BF21</f>
        <v>0.96590567450775178</v>
      </c>
      <c r="AR21" s="241"/>
      <c r="AS21" s="329">
        <f>取引表!BH21</f>
        <v>3.4094325492248001E-2</v>
      </c>
      <c r="AU21" s="328">
        <f t="shared" si="2"/>
        <v>0.96590567450775178</v>
      </c>
      <c r="AV21" s="241"/>
      <c r="AW21" s="329">
        <f t="shared" si="3"/>
        <v>3.4094325492248223E-2</v>
      </c>
    </row>
    <row r="22" spans="1:49">
      <c r="A22" s="321" t="s">
        <v>212</v>
      </c>
      <c r="B22" s="251" t="s">
        <v>248</v>
      </c>
      <c r="C22" s="343">
        <f t="shared" si="1"/>
        <v>0</v>
      </c>
      <c r="D22" s="344">
        <f t="shared" si="1"/>
        <v>0</v>
      </c>
      <c r="E22" s="344">
        <f t="shared" si="1"/>
        <v>0</v>
      </c>
      <c r="F22" s="344">
        <f t="shared" si="1"/>
        <v>0</v>
      </c>
      <c r="G22" s="344">
        <f t="shared" si="1"/>
        <v>0</v>
      </c>
      <c r="H22" s="344">
        <f t="shared" si="1"/>
        <v>0</v>
      </c>
      <c r="I22" s="344">
        <f t="shared" si="1"/>
        <v>0</v>
      </c>
      <c r="J22" s="344">
        <f t="shared" si="1"/>
        <v>0</v>
      </c>
      <c r="K22" s="344">
        <f t="shared" si="1"/>
        <v>0</v>
      </c>
      <c r="L22" s="344">
        <f t="shared" si="1"/>
        <v>0</v>
      </c>
      <c r="M22" s="344">
        <f t="shared" si="1"/>
        <v>0</v>
      </c>
      <c r="N22" s="344">
        <f t="shared" si="1"/>
        <v>0</v>
      </c>
      <c r="O22" s="344">
        <f t="shared" si="1"/>
        <v>0</v>
      </c>
      <c r="P22" s="344">
        <f t="shared" si="1"/>
        <v>0</v>
      </c>
      <c r="Q22" s="344">
        <f t="shared" si="1"/>
        <v>0</v>
      </c>
      <c r="R22" s="344">
        <f t="shared" si="1"/>
        <v>0.65946718847243746</v>
      </c>
      <c r="S22" s="344">
        <f t="shared" si="5"/>
        <v>0</v>
      </c>
      <c r="T22" s="344">
        <f t="shared" si="5"/>
        <v>0</v>
      </c>
      <c r="U22" s="344">
        <f t="shared" si="5"/>
        <v>0</v>
      </c>
      <c r="V22" s="344">
        <f t="shared" si="5"/>
        <v>0</v>
      </c>
      <c r="W22" s="344">
        <f t="shared" si="5"/>
        <v>0</v>
      </c>
      <c r="X22" s="344">
        <f t="shared" si="5"/>
        <v>0</v>
      </c>
      <c r="Y22" s="344">
        <f t="shared" si="5"/>
        <v>0</v>
      </c>
      <c r="Z22" s="344">
        <f t="shared" si="5"/>
        <v>0</v>
      </c>
      <c r="AA22" s="344">
        <f t="shared" si="5"/>
        <v>0</v>
      </c>
      <c r="AB22" s="344">
        <f t="shared" si="5"/>
        <v>0</v>
      </c>
      <c r="AC22" s="344">
        <f t="shared" si="5"/>
        <v>0</v>
      </c>
      <c r="AD22" s="344">
        <f t="shared" si="5"/>
        <v>0</v>
      </c>
      <c r="AE22" s="344">
        <f t="shared" si="5"/>
        <v>0</v>
      </c>
      <c r="AF22" s="344">
        <f t="shared" si="5"/>
        <v>0</v>
      </c>
      <c r="AG22" s="344">
        <f t="shared" si="5"/>
        <v>0</v>
      </c>
      <c r="AH22" s="344">
        <f t="shared" si="5"/>
        <v>0</v>
      </c>
      <c r="AI22" s="344">
        <f t="shared" si="5"/>
        <v>0</v>
      </c>
      <c r="AJ22" s="344">
        <f t="shared" si="5"/>
        <v>0</v>
      </c>
      <c r="AK22" s="344">
        <f t="shared" si="5"/>
        <v>0</v>
      </c>
      <c r="AL22" s="344">
        <f t="shared" si="5"/>
        <v>0</v>
      </c>
      <c r="AM22" s="344">
        <f t="shared" si="5"/>
        <v>0</v>
      </c>
      <c r="AN22" s="344">
        <f t="shared" si="5"/>
        <v>0</v>
      </c>
      <c r="AO22" s="345">
        <f t="shared" si="5"/>
        <v>0</v>
      </c>
      <c r="AQ22" s="328">
        <f>取引表!BF22</f>
        <v>0.65946718847243746</v>
      </c>
      <c r="AR22" s="241"/>
      <c r="AS22" s="329">
        <f>取引表!BH22</f>
        <v>0.34053281152756298</v>
      </c>
      <c r="AU22" s="328">
        <f t="shared" si="2"/>
        <v>0.65946718847243746</v>
      </c>
      <c r="AV22" s="241"/>
      <c r="AW22" s="329">
        <f t="shared" si="3"/>
        <v>0.34053281152756254</v>
      </c>
    </row>
    <row r="23" spans="1:49">
      <c r="A23" s="321" t="s">
        <v>213</v>
      </c>
      <c r="B23" s="251" t="s">
        <v>249</v>
      </c>
      <c r="C23" s="343">
        <f t="shared" si="1"/>
        <v>0</v>
      </c>
      <c r="D23" s="344">
        <f t="shared" si="1"/>
        <v>0</v>
      </c>
      <c r="E23" s="344">
        <f t="shared" si="1"/>
        <v>0</v>
      </c>
      <c r="F23" s="344">
        <f t="shared" si="1"/>
        <v>0</v>
      </c>
      <c r="G23" s="344">
        <f t="shared" si="1"/>
        <v>0</v>
      </c>
      <c r="H23" s="344">
        <f t="shared" si="1"/>
        <v>0</v>
      </c>
      <c r="I23" s="344">
        <f t="shared" si="1"/>
        <v>0</v>
      </c>
      <c r="J23" s="344">
        <f t="shared" si="1"/>
        <v>0</v>
      </c>
      <c r="K23" s="344">
        <f t="shared" si="1"/>
        <v>0</v>
      </c>
      <c r="L23" s="344">
        <f t="shared" si="1"/>
        <v>0</v>
      </c>
      <c r="M23" s="344">
        <f t="shared" si="1"/>
        <v>0</v>
      </c>
      <c r="N23" s="344">
        <f t="shared" si="1"/>
        <v>0</v>
      </c>
      <c r="O23" s="344">
        <f t="shared" si="1"/>
        <v>0</v>
      </c>
      <c r="P23" s="344">
        <f t="shared" si="1"/>
        <v>0</v>
      </c>
      <c r="Q23" s="344">
        <f t="shared" si="1"/>
        <v>0</v>
      </c>
      <c r="R23" s="344">
        <f t="shared" si="1"/>
        <v>0</v>
      </c>
      <c r="S23" s="344">
        <f t="shared" si="5"/>
        <v>0.9366457739893026</v>
      </c>
      <c r="T23" s="344">
        <f t="shared" si="5"/>
        <v>0</v>
      </c>
      <c r="U23" s="344">
        <f t="shared" si="5"/>
        <v>0</v>
      </c>
      <c r="V23" s="344">
        <f t="shared" si="5"/>
        <v>0</v>
      </c>
      <c r="W23" s="344">
        <f t="shared" si="5"/>
        <v>0</v>
      </c>
      <c r="X23" s="344">
        <f t="shared" si="5"/>
        <v>0</v>
      </c>
      <c r="Y23" s="344">
        <f t="shared" si="5"/>
        <v>0</v>
      </c>
      <c r="Z23" s="344">
        <f t="shared" si="5"/>
        <v>0</v>
      </c>
      <c r="AA23" s="344">
        <f t="shared" si="5"/>
        <v>0</v>
      </c>
      <c r="AB23" s="344">
        <f t="shared" si="5"/>
        <v>0</v>
      </c>
      <c r="AC23" s="344">
        <f t="shared" si="5"/>
        <v>0</v>
      </c>
      <c r="AD23" s="344">
        <f t="shared" si="5"/>
        <v>0</v>
      </c>
      <c r="AE23" s="344">
        <f t="shared" si="5"/>
        <v>0</v>
      </c>
      <c r="AF23" s="344">
        <f t="shared" si="5"/>
        <v>0</v>
      </c>
      <c r="AG23" s="344">
        <f t="shared" si="5"/>
        <v>0</v>
      </c>
      <c r="AH23" s="344">
        <f t="shared" si="5"/>
        <v>0</v>
      </c>
      <c r="AI23" s="344">
        <f t="shared" si="5"/>
        <v>0</v>
      </c>
      <c r="AJ23" s="344">
        <f t="shared" si="5"/>
        <v>0</v>
      </c>
      <c r="AK23" s="344">
        <f t="shared" si="5"/>
        <v>0</v>
      </c>
      <c r="AL23" s="344">
        <f t="shared" si="5"/>
        <v>0</v>
      </c>
      <c r="AM23" s="344">
        <f t="shared" si="5"/>
        <v>0</v>
      </c>
      <c r="AN23" s="344">
        <f t="shared" si="5"/>
        <v>0</v>
      </c>
      <c r="AO23" s="345">
        <f t="shared" si="5"/>
        <v>0</v>
      </c>
      <c r="AQ23" s="328">
        <f>取引表!BF23</f>
        <v>0.9366457739893026</v>
      </c>
      <c r="AR23" s="241"/>
      <c r="AS23" s="329">
        <f>取引表!BH23</f>
        <v>6.3354226010696998E-2</v>
      </c>
      <c r="AU23" s="328">
        <f t="shared" si="2"/>
        <v>0.9366457739893026</v>
      </c>
      <c r="AV23" s="241"/>
      <c r="AW23" s="329">
        <f t="shared" si="3"/>
        <v>6.3354226010697401E-2</v>
      </c>
    </row>
    <row r="24" spans="1:49">
      <c r="A24" s="321" t="s">
        <v>214</v>
      </c>
      <c r="B24" s="251" t="s">
        <v>197</v>
      </c>
      <c r="C24" s="343">
        <f t="shared" si="1"/>
        <v>0</v>
      </c>
      <c r="D24" s="344">
        <f t="shared" si="1"/>
        <v>0</v>
      </c>
      <c r="E24" s="344">
        <f t="shared" si="1"/>
        <v>0</v>
      </c>
      <c r="F24" s="344">
        <f t="shared" si="1"/>
        <v>0</v>
      </c>
      <c r="G24" s="344">
        <f t="shared" si="1"/>
        <v>0</v>
      </c>
      <c r="H24" s="344">
        <f t="shared" si="1"/>
        <v>0</v>
      </c>
      <c r="I24" s="344">
        <f t="shared" si="1"/>
        <v>0</v>
      </c>
      <c r="J24" s="344">
        <f t="shared" si="1"/>
        <v>0</v>
      </c>
      <c r="K24" s="344">
        <f t="shared" si="1"/>
        <v>0</v>
      </c>
      <c r="L24" s="344">
        <f t="shared" si="1"/>
        <v>0</v>
      </c>
      <c r="M24" s="344">
        <f t="shared" si="1"/>
        <v>0</v>
      </c>
      <c r="N24" s="344">
        <f t="shared" si="1"/>
        <v>0</v>
      </c>
      <c r="O24" s="344">
        <f t="shared" si="1"/>
        <v>0</v>
      </c>
      <c r="P24" s="344">
        <f t="shared" si="1"/>
        <v>0</v>
      </c>
      <c r="Q24" s="344">
        <f t="shared" si="1"/>
        <v>0</v>
      </c>
      <c r="R24" s="344">
        <f t="shared" si="1"/>
        <v>0</v>
      </c>
      <c r="S24" s="344">
        <f t="shared" si="5"/>
        <v>0</v>
      </c>
      <c r="T24" s="344">
        <f t="shared" si="5"/>
        <v>0.4835103891089691</v>
      </c>
      <c r="U24" s="344">
        <f t="shared" si="5"/>
        <v>0</v>
      </c>
      <c r="V24" s="344">
        <f t="shared" si="5"/>
        <v>0</v>
      </c>
      <c r="W24" s="344">
        <f t="shared" si="5"/>
        <v>0</v>
      </c>
      <c r="X24" s="344">
        <f t="shared" si="5"/>
        <v>0</v>
      </c>
      <c r="Y24" s="344">
        <f t="shared" si="5"/>
        <v>0</v>
      </c>
      <c r="Z24" s="344">
        <f t="shared" si="5"/>
        <v>0</v>
      </c>
      <c r="AA24" s="344">
        <f t="shared" si="5"/>
        <v>0</v>
      </c>
      <c r="AB24" s="344">
        <f t="shared" si="5"/>
        <v>0</v>
      </c>
      <c r="AC24" s="344">
        <f t="shared" si="5"/>
        <v>0</v>
      </c>
      <c r="AD24" s="344">
        <f t="shared" si="5"/>
        <v>0</v>
      </c>
      <c r="AE24" s="344">
        <f t="shared" si="5"/>
        <v>0</v>
      </c>
      <c r="AF24" s="344">
        <f t="shared" si="5"/>
        <v>0</v>
      </c>
      <c r="AG24" s="344">
        <f t="shared" si="5"/>
        <v>0</v>
      </c>
      <c r="AH24" s="344">
        <f t="shared" si="5"/>
        <v>0</v>
      </c>
      <c r="AI24" s="344">
        <f t="shared" si="5"/>
        <v>0</v>
      </c>
      <c r="AJ24" s="344">
        <f t="shared" si="5"/>
        <v>0</v>
      </c>
      <c r="AK24" s="344">
        <f t="shared" si="5"/>
        <v>0</v>
      </c>
      <c r="AL24" s="344">
        <f t="shared" si="5"/>
        <v>0</v>
      </c>
      <c r="AM24" s="344">
        <f t="shared" si="5"/>
        <v>0</v>
      </c>
      <c r="AN24" s="344">
        <f t="shared" si="5"/>
        <v>0</v>
      </c>
      <c r="AO24" s="345">
        <f t="shared" si="5"/>
        <v>0</v>
      </c>
      <c r="AQ24" s="328">
        <f>取引表!BF24</f>
        <v>0.4835103891089691</v>
      </c>
      <c r="AR24" s="241"/>
      <c r="AS24" s="329">
        <f>取引表!BH24</f>
        <v>0.51648961089103096</v>
      </c>
      <c r="AU24" s="328">
        <f t="shared" si="2"/>
        <v>0.4835103891089691</v>
      </c>
      <c r="AV24" s="241"/>
      <c r="AW24" s="329">
        <f t="shared" si="3"/>
        <v>0.51648961089103085</v>
      </c>
    </row>
    <row r="25" spans="1:49">
      <c r="A25" s="321" t="s">
        <v>215</v>
      </c>
      <c r="B25" s="251" t="s">
        <v>23</v>
      </c>
      <c r="C25" s="343">
        <f t="shared" si="1"/>
        <v>0</v>
      </c>
      <c r="D25" s="344">
        <f t="shared" si="1"/>
        <v>0</v>
      </c>
      <c r="E25" s="344">
        <f t="shared" si="1"/>
        <v>0</v>
      </c>
      <c r="F25" s="344">
        <f t="shared" si="1"/>
        <v>0</v>
      </c>
      <c r="G25" s="344">
        <f t="shared" si="1"/>
        <v>0</v>
      </c>
      <c r="H25" s="344">
        <f t="shared" si="1"/>
        <v>0</v>
      </c>
      <c r="I25" s="344">
        <f t="shared" si="1"/>
        <v>0</v>
      </c>
      <c r="J25" s="344">
        <f t="shared" si="1"/>
        <v>0</v>
      </c>
      <c r="K25" s="344">
        <f t="shared" si="1"/>
        <v>0</v>
      </c>
      <c r="L25" s="344">
        <f t="shared" si="1"/>
        <v>0</v>
      </c>
      <c r="M25" s="344">
        <f t="shared" si="1"/>
        <v>0</v>
      </c>
      <c r="N25" s="344">
        <f t="shared" si="1"/>
        <v>0</v>
      </c>
      <c r="O25" s="344">
        <f t="shared" si="1"/>
        <v>0</v>
      </c>
      <c r="P25" s="344">
        <f t="shared" si="1"/>
        <v>0</v>
      </c>
      <c r="Q25" s="344">
        <f t="shared" si="1"/>
        <v>0</v>
      </c>
      <c r="R25" s="344">
        <f t="shared" si="1"/>
        <v>0</v>
      </c>
      <c r="S25" s="344">
        <f t="shared" si="5"/>
        <v>0</v>
      </c>
      <c r="T25" s="344">
        <f t="shared" si="5"/>
        <v>0</v>
      </c>
      <c r="U25" s="344">
        <f t="shared" ref="U25:AO25" si="6">IF($B25=U$6,$AU25,0)</f>
        <v>0.82443689904874251</v>
      </c>
      <c r="V25" s="344">
        <f t="shared" si="6"/>
        <v>0</v>
      </c>
      <c r="W25" s="344">
        <f t="shared" si="6"/>
        <v>0</v>
      </c>
      <c r="X25" s="344">
        <f t="shared" si="6"/>
        <v>0</v>
      </c>
      <c r="Y25" s="344">
        <f t="shared" si="6"/>
        <v>0</v>
      </c>
      <c r="Z25" s="344">
        <f t="shared" si="6"/>
        <v>0</v>
      </c>
      <c r="AA25" s="344">
        <f t="shared" si="6"/>
        <v>0</v>
      </c>
      <c r="AB25" s="344">
        <f t="shared" si="6"/>
        <v>0</v>
      </c>
      <c r="AC25" s="344">
        <f t="shared" si="6"/>
        <v>0</v>
      </c>
      <c r="AD25" s="344">
        <f t="shared" si="6"/>
        <v>0</v>
      </c>
      <c r="AE25" s="344">
        <f t="shared" si="6"/>
        <v>0</v>
      </c>
      <c r="AF25" s="344">
        <f t="shared" si="6"/>
        <v>0</v>
      </c>
      <c r="AG25" s="344">
        <f t="shared" si="6"/>
        <v>0</v>
      </c>
      <c r="AH25" s="344">
        <f t="shared" si="6"/>
        <v>0</v>
      </c>
      <c r="AI25" s="344">
        <f t="shared" si="6"/>
        <v>0</v>
      </c>
      <c r="AJ25" s="344">
        <f t="shared" si="6"/>
        <v>0</v>
      </c>
      <c r="AK25" s="344">
        <f t="shared" si="6"/>
        <v>0</v>
      </c>
      <c r="AL25" s="344">
        <f t="shared" si="6"/>
        <v>0</v>
      </c>
      <c r="AM25" s="344">
        <f t="shared" si="6"/>
        <v>0</v>
      </c>
      <c r="AN25" s="344">
        <f t="shared" si="6"/>
        <v>0</v>
      </c>
      <c r="AO25" s="345">
        <f t="shared" si="6"/>
        <v>0</v>
      </c>
      <c r="AQ25" s="328">
        <f>取引表!BF25</f>
        <v>0.82443689904874251</v>
      </c>
      <c r="AR25" s="241"/>
      <c r="AS25" s="329">
        <f>取引表!BH25</f>
        <v>0.17556310095125699</v>
      </c>
      <c r="AU25" s="328">
        <f t="shared" si="2"/>
        <v>0.82443689904874251</v>
      </c>
      <c r="AV25" s="241"/>
      <c r="AW25" s="329">
        <f t="shared" si="3"/>
        <v>0.17556310095125749</v>
      </c>
    </row>
    <row r="26" spans="1:49">
      <c r="A26" s="321" t="s">
        <v>216</v>
      </c>
      <c r="B26" s="251" t="s">
        <v>419</v>
      </c>
      <c r="C26" s="343">
        <f t="shared" si="1"/>
        <v>0</v>
      </c>
      <c r="D26" s="344">
        <f t="shared" si="1"/>
        <v>0</v>
      </c>
      <c r="E26" s="344">
        <f t="shared" si="1"/>
        <v>0</v>
      </c>
      <c r="F26" s="344">
        <f t="shared" si="1"/>
        <v>0</v>
      </c>
      <c r="G26" s="344">
        <f t="shared" si="1"/>
        <v>0</v>
      </c>
      <c r="H26" s="344">
        <f t="shared" si="1"/>
        <v>0</v>
      </c>
      <c r="I26" s="344">
        <f t="shared" si="1"/>
        <v>0</v>
      </c>
      <c r="J26" s="344">
        <f t="shared" si="1"/>
        <v>0</v>
      </c>
      <c r="K26" s="344">
        <f t="shared" si="1"/>
        <v>0</v>
      </c>
      <c r="L26" s="344">
        <f t="shared" si="1"/>
        <v>0</v>
      </c>
      <c r="M26" s="344">
        <f t="shared" si="1"/>
        <v>0</v>
      </c>
      <c r="N26" s="344">
        <f t="shared" si="1"/>
        <v>0</v>
      </c>
      <c r="O26" s="344">
        <f t="shared" si="1"/>
        <v>0</v>
      </c>
      <c r="P26" s="344">
        <f t="shared" si="1"/>
        <v>0</v>
      </c>
      <c r="Q26" s="344">
        <f t="shared" si="1"/>
        <v>0</v>
      </c>
      <c r="R26" s="344">
        <f t="shared" si="1"/>
        <v>0</v>
      </c>
      <c r="S26" s="344">
        <f t="shared" ref="S26:AO28" si="7">IF($B26=S$6,$AU26,0)</f>
        <v>0</v>
      </c>
      <c r="T26" s="344">
        <f t="shared" si="7"/>
        <v>0</v>
      </c>
      <c r="U26" s="344">
        <f t="shared" si="7"/>
        <v>0</v>
      </c>
      <c r="V26" s="344">
        <f t="shared" si="7"/>
        <v>0.82403336416747108</v>
      </c>
      <c r="W26" s="344">
        <f t="shared" si="7"/>
        <v>0</v>
      </c>
      <c r="X26" s="344">
        <f t="shared" si="7"/>
        <v>0</v>
      </c>
      <c r="Y26" s="344">
        <f t="shared" si="7"/>
        <v>0</v>
      </c>
      <c r="Z26" s="344">
        <f t="shared" si="7"/>
        <v>0</v>
      </c>
      <c r="AA26" s="344">
        <f t="shared" si="7"/>
        <v>0</v>
      </c>
      <c r="AB26" s="344">
        <f t="shared" si="7"/>
        <v>0</v>
      </c>
      <c r="AC26" s="344">
        <f t="shared" si="7"/>
        <v>0</v>
      </c>
      <c r="AD26" s="344">
        <f t="shared" si="7"/>
        <v>0</v>
      </c>
      <c r="AE26" s="344">
        <f t="shared" si="7"/>
        <v>0</v>
      </c>
      <c r="AF26" s="344">
        <f t="shared" si="7"/>
        <v>0</v>
      </c>
      <c r="AG26" s="344">
        <f t="shared" si="7"/>
        <v>0</v>
      </c>
      <c r="AH26" s="344">
        <f t="shared" si="7"/>
        <v>0</v>
      </c>
      <c r="AI26" s="344">
        <f t="shared" si="7"/>
        <v>0</v>
      </c>
      <c r="AJ26" s="344">
        <f t="shared" si="7"/>
        <v>0</v>
      </c>
      <c r="AK26" s="344">
        <f t="shared" si="7"/>
        <v>0</v>
      </c>
      <c r="AL26" s="344">
        <f t="shared" si="7"/>
        <v>0</v>
      </c>
      <c r="AM26" s="344">
        <f t="shared" si="7"/>
        <v>0</v>
      </c>
      <c r="AN26" s="344">
        <f t="shared" si="7"/>
        <v>0</v>
      </c>
      <c r="AO26" s="345">
        <f t="shared" si="7"/>
        <v>0</v>
      </c>
      <c r="AQ26" s="328">
        <f>取引表!BF26</f>
        <v>0.82403336416747108</v>
      </c>
      <c r="AR26" s="241"/>
      <c r="AS26" s="329">
        <f>取引表!BH26</f>
        <v>0.175966635832529</v>
      </c>
      <c r="AU26" s="328">
        <f t="shared" si="2"/>
        <v>0.82403336416747108</v>
      </c>
      <c r="AV26" s="241"/>
      <c r="AW26" s="329">
        <f t="shared" si="3"/>
        <v>0.17596663583252892</v>
      </c>
    </row>
    <row r="27" spans="1:49">
      <c r="A27" s="321" t="s">
        <v>217</v>
      </c>
      <c r="B27" s="251" t="s">
        <v>24</v>
      </c>
      <c r="C27" s="343">
        <f t="shared" si="1"/>
        <v>0</v>
      </c>
      <c r="D27" s="344">
        <f t="shared" si="1"/>
        <v>0</v>
      </c>
      <c r="E27" s="344">
        <f t="shared" si="1"/>
        <v>0</v>
      </c>
      <c r="F27" s="344">
        <f t="shared" si="1"/>
        <v>0</v>
      </c>
      <c r="G27" s="344">
        <f t="shared" si="1"/>
        <v>0</v>
      </c>
      <c r="H27" s="344">
        <f t="shared" si="1"/>
        <v>0</v>
      </c>
      <c r="I27" s="344">
        <f t="shared" si="1"/>
        <v>0</v>
      </c>
      <c r="J27" s="344">
        <f t="shared" si="1"/>
        <v>0</v>
      </c>
      <c r="K27" s="344">
        <f t="shared" si="1"/>
        <v>0</v>
      </c>
      <c r="L27" s="344">
        <f t="shared" si="1"/>
        <v>0</v>
      </c>
      <c r="M27" s="344">
        <f t="shared" si="1"/>
        <v>0</v>
      </c>
      <c r="N27" s="344">
        <f t="shared" si="1"/>
        <v>0</v>
      </c>
      <c r="O27" s="344">
        <f t="shared" si="1"/>
        <v>0</v>
      </c>
      <c r="P27" s="344">
        <f t="shared" si="1"/>
        <v>0</v>
      </c>
      <c r="Q27" s="344">
        <f t="shared" si="1"/>
        <v>0</v>
      </c>
      <c r="R27" s="344">
        <f t="shared" si="1"/>
        <v>0</v>
      </c>
      <c r="S27" s="344">
        <f t="shared" si="7"/>
        <v>0</v>
      </c>
      <c r="T27" s="344">
        <f t="shared" si="7"/>
        <v>0</v>
      </c>
      <c r="U27" s="344">
        <f t="shared" si="7"/>
        <v>0</v>
      </c>
      <c r="V27" s="344">
        <f t="shared" si="7"/>
        <v>0</v>
      </c>
      <c r="W27" s="344">
        <f t="shared" si="7"/>
        <v>0.9467135881377301</v>
      </c>
      <c r="X27" s="344">
        <f t="shared" si="7"/>
        <v>0</v>
      </c>
      <c r="Y27" s="344">
        <f t="shared" si="7"/>
        <v>0</v>
      </c>
      <c r="Z27" s="344">
        <f t="shared" si="7"/>
        <v>0</v>
      </c>
      <c r="AA27" s="344">
        <f t="shared" si="7"/>
        <v>0</v>
      </c>
      <c r="AB27" s="344">
        <f t="shared" si="7"/>
        <v>0</v>
      </c>
      <c r="AC27" s="344">
        <f t="shared" si="7"/>
        <v>0</v>
      </c>
      <c r="AD27" s="344">
        <f t="shared" si="7"/>
        <v>0</v>
      </c>
      <c r="AE27" s="344">
        <f t="shared" si="7"/>
        <v>0</v>
      </c>
      <c r="AF27" s="344">
        <f t="shared" si="7"/>
        <v>0</v>
      </c>
      <c r="AG27" s="344">
        <f t="shared" si="7"/>
        <v>0</v>
      </c>
      <c r="AH27" s="344">
        <f t="shared" si="7"/>
        <v>0</v>
      </c>
      <c r="AI27" s="344">
        <f t="shared" si="7"/>
        <v>0</v>
      </c>
      <c r="AJ27" s="344">
        <f t="shared" si="7"/>
        <v>0</v>
      </c>
      <c r="AK27" s="344">
        <f t="shared" si="7"/>
        <v>0</v>
      </c>
      <c r="AL27" s="344">
        <f t="shared" si="7"/>
        <v>0</v>
      </c>
      <c r="AM27" s="344">
        <f t="shared" si="7"/>
        <v>0</v>
      </c>
      <c r="AN27" s="344">
        <f t="shared" si="7"/>
        <v>0</v>
      </c>
      <c r="AO27" s="345">
        <f t="shared" si="7"/>
        <v>0</v>
      </c>
      <c r="AQ27" s="328">
        <f>取引表!BF27</f>
        <v>0.9467135881377301</v>
      </c>
      <c r="AR27" s="241"/>
      <c r="AS27" s="329">
        <f>取引表!BH27</f>
        <v>5.3286411862269997E-2</v>
      </c>
      <c r="AU27" s="328">
        <f t="shared" si="2"/>
        <v>0.9467135881377301</v>
      </c>
      <c r="AV27" s="241"/>
      <c r="AW27" s="329">
        <f t="shared" si="3"/>
        <v>5.32864118622699E-2</v>
      </c>
    </row>
    <row r="28" spans="1:49">
      <c r="A28" s="321" t="s">
        <v>218</v>
      </c>
      <c r="B28" s="251" t="s">
        <v>9</v>
      </c>
      <c r="C28" s="343">
        <f t="shared" si="1"/>
        <v>0</v>
      </c>
      <c r="D28" s="344">
        <f t="shared" si="1"/>
        <v>0</v>
      </c>
      <c r="E28" s="344">
        <f t="shared" si="1"/>
        <v>0</v>
      </c>
      <c r="F28" s="344">
        <f t="shared" si="1"/>
        <v>0</v>
      </c>
      <c r="G28" s="344">
        <f t="shared" si="1"/>
        <v>0</v>
      </c>
      <c r="H28" s="344">
        <f t="shared" si="1"/>
        <v>0</v>
      </c>
      <c r="I28" s="344">
        <f t="shared" si="1"/>
        <v>0</v>
      </c>
      <c r="J28" s="344">
        <f t="shared" si="1"/>
        <v>0</v>
      </c>
      <c r="K28" s="344">
        <f t="shared" si="1"/>
        <v>0</v>
      </c>
      <c r="L28" s="344">
        <f t="shared" si="1"/>
        <v>0</v>
      </c>
      <c r="M28" s="344">
        <f t="shared" si="1"/>
        <v>0</v>
      </c>
      <c r="N28" s="344">
        <f t="shared" si="1"/>
        <v>0</v>
      </c>
      <c r="O28" s="344">
        <f t="shared" si="1"/>
        <v>0</v>
      </c>
      <c r="P28" s="344">
        <f t="shared" si="1"/>
        <v>0</v>
      </c>
      <c r="Q28" s="344">
        <f t="shared" si="1"/>
        <v>0</v>
      </c>
      <c r="R28" s="344">
        <f t="shared" si="1"/>
        <v>0</v>
      </c>
      <c r="S28" s="344">
        <f t="shared" si="7"/>
        <v>0</v>
      </c>
      <c r="T28" s="344">
        <f t="shared" si="7"/>
        <v>0</v>
      </c>
      <c r="U28" s="344">
        <f t="shared" si="7"/>
        <v>0</v>
      </c>
      <c r="V28" s="344">
        <f t="shared" si="7"/>
        <v>0</v>
      </c>
      <c r="W28" s="344">
        <f t="shared" si="7"/>
        <v>0</v>
      </c>
      <c r="X28" s="344">
        <f t="shared" si="7"/>
        <v>0.7781058138181044</v>
      </c>
      <c r="Y28" s="344">
        <f t="shared" si="7"/>
        <v>0</v>
      </c>
      <c r="Z28" s="344">
        <f t="shared" si="7"/>
        <v>0</v>
      </c>
      <c r="AA28" s="344">
        <f t="shared" si="7"/>
        <v>0</v>
      </c>
      <c r="AB28" s="344">
        <f t="shared" si="7"/>
        <v>0</v>
      </c>
      <c r="AC28" s="344">
        <f t="shared" si="7"/>
        <v>0</v>
      </c>
      <c r="AD28" s="344">
        <f t="shared" si="7"/>
        <v>0</v>
      </c>
      <c r="AE28" s="344">
        <f t="shared" si="7"/>
        <v>0</v>
      </c>
      <c r="AF28" s="344">
        <f t="shared" si="7"/>
        <v>0</v>
      </c>
      <c r="AG28" s="344">
        <f t="shared" si="7"/>
        <v>0</v>
      </c>
      <c r="AH28" s="344">
        <f t="shared" si="7"/>
        <v>0</v>
      </c>
      <c r="AI28" s="344">
        <f t="shared" si="7"/>
        <v>0</v>
      </c>
      <c r="AJ28" s="344">
        <f t="shared" si="7"/>
        <v>0</v>
      </c>
      <c r="AK28" s="344">
        <f t="shared" si="7"/>
        <v>0</v>
      </c>
      <c r="AL28" s="344">
        <f t="shared" si="7"/>
        <v>0</v>
      </c>
      <c r="AM28" s="344">
        <f t="shared" si="7"/>
        <v>0</v>
      </c>
      <c r="AN28" s="344">
        <f t="shared" si="7"/>
        <v>0</v>
      </c>
      <c r="AO28" s="345">
        <f t="shared" si="7"/>
        <v>0</v>
      </c>
      <c r="AQ28" s="328">
        <f>取引表!BF28</f>
        <v>0.7781058138181044</v>
      </c>
      <c r="AR28" s="241"/>
      <c r="AS28" s="329">
        <f>取引表!BH28</f>
        <v>0.22189418618189599</v>
      </c>
      <c r="AU28" s="328">
        <f t="shared" si="2"/>
        <v>0.7781058138181044</v>
      </c>
      <c r="AV28" s="241"/>
      <c r="AW28" s="329">
        <f t="shared" si="3"/>
        <v>0.2218941861818956</v>
      </c>
    </row>
    <row r="29" spans="1:49">
      <c r="A29" s="321" t="s">
        <v>219</v>
      </c>
      <c r="B29" s="251" t="s">
        <v>2</v>
      </c>
      <c r="C29" s="343">
        <f t="shared" si="1"/>
        <v>0</v>
      </c>
      <c r="D29" s="344">
        <f t="shared" si="1"/>
        <v>0</v>
      </c>
      <c r="E29" s="344">
        <f t="shared" si="1"/>
        <v>0</v>
      </c>
      <c r="F29" s="344">
        <f t="shared" si="1"/>
        <v>0</v>
      </c>
      <c r="G29" s="344">
        <f t="shared" si="1"/>
        <v>0</v>
      </c>
      <c r="H29" s="344">
        <f t="shared" si="1"/>
        <v>0</v>
      </c>
      <c r="I29" s="344">
        <f t="shared" si="1"/>
        <v>0</v>
      </c>
      <c r="J29" s="344">
        <f t="shared" si="1"/>
        <v>0</v>
      </c>
      <c r="K29" s="344">
        <f t="shared" si="1"/>
        <v>0</v>
      </c>
      <c r="L29" s="344">
        <f t="shared" ref="L29:AO39" si="8">IF($B29=L$6,$AU29,0)</f>
        <v>0</v>
      </c>
      <c r="M29" s="344">
        <f t="shared" si="8"/>
        <v>0</v>
      </c>
      <c r="N29" s="344">
        <f t="shared" si="8"/>
        <v>0</v>
      </c>
      <c r="O29" s="344">
        <f t="shared" si="8"/>
        <v>0</v>
      </c>
      <c r="P29" s="344">
        <f t="shared" si="8"/>
        <v>0</v>
      </c>
      <c r="Q29" s="344">
        <f t="shared" si="8"/>
        <v>0</v>
      </c>
      <c r="R29" s="344">
        <f t="shared" si="8"/>
        <v>0</v>
      </c>
      <c r="S29" s="344">
        <f t="shared" si="8"/>
        <v>0</v>
      </c>
      <c r="T29" s="344">
        <f t="shared" si="8"/>
        <v>0</v>
      </c>
      <c r="U29" s="344">
        <f t="shared" si="8"/>
        <v>0</v>
      </c>
      <c r="V29" s="344">
        <f t="shared" si="8"/>
        <v>0</v>
      </c>
      <c r="W29" s="344">
        <f t="shared" si="8"/>
        <v>0</v>
      </c>
      <c r="X29" s="344">
        <f t="shared" si="8"/>
        <v>0</v>
      </c>
      <c r="Y29" s="344">
        <f t="shared" si="8"/>
        <v>1.4608957679086709E-4</v>
      </c>
      <c r="Z29" s="344">
        <f t="shared" si="8"/>
        <v>0</v>
      </c>
      <c r="AA29" s="344">
        <f t="shared" si="8"/>
        <v>0</v>
      </c>
      <c r="AB29" s="344">
        <f t="shared" si="8"/>
        <v>0</v>
      </c>
      <c r="AC29" s="344">
        <f t="shared" si="8"/>
        <v>0</v>
      </c>
      <c r="AD29" s="344">
        <f t="shared" si="8"/>
        <v>0</v>
      </c>
      <c r="AE29" s="344">
        <f t="shared" si="8"/>
        <v>0</v>
      </c>
      <c r="AF29" s="344">
        <f t="shared" si="8"/>
        <v>0</v>
      </c>
      <c r="AG29" s="344">
        <f t="shared" si="8"/>
        <v>0</v>
      </c>
      <c r="AH29" s="344">
        <f t="shared" si="8"/>
        <v>0</v>
      </c>
      <c r="AI29" s="344">
        <f t="shared" si="8"/>
        <v>0</v>
      </c>
      <c r="AJ29" s="344">
        <f t="shared" si="8"/>
        <v>0</v>
      </c>
      <c r="AK29" s="344">
        <f t="shared" si="8"/>
        <v>0</v>
      </c>
      <c r="AL29" s="344">
        <f t="shared" si="8"/>
        <v>0</v>
      </c>
      <c r="AM29" s="344">
        <f t="shared" si="8"/>
        <v>0</v>
      </c>
      <c r="AN29" s="344">
        <f t="shared" si="8"/>
        <v>0</v>
      </c>
      <c r="AO29" s="345">
        <f t="shared" si="8"/>
        <v>0</v>
      </c>
      <c r="AQ29" s="328">
        <f>取引表!BF29</f>
        <v>1.4608957679086709E-4</v>
      </c>
      <c r="AR29" s="241"/>
      <c r="AS29" s="329">
        <f>取引表!BH29</f>
        <v>0.99985391042320904</v>
      </c>
      <c r="AU29" s="328">
        <f t="shared" si="2"/>
        <v>1.4608957679086709E-4</v>
      </c>
      <c r="AV29" s="241"/>
      <c r="AW29" s="329">
        <f t="shared" si="3"/>
        <v>0.99985391042320915</v>
      </c>
    </row>
    <row r="30" spans="1:49">
      <c r="A30" s="321" t="s">
        <v>220</v>
      </c>
      <c r="B30" s="251" t="s">
        <v>25</v>
      </c>
      <c r="C30" s="343">
        <f t="shared" ref="C30:R45" si="9">IF($B30=C$6,$AU30,0)</f>
        <v>0</v>
      </c>
      <c r="D30" s="344">
        <f t="shared" si="9"/>
        <v>0</v>
      </c>
      <c r="E30" s="344">
        <f t="shared" si="9"/>
        <v>0</v>
      </c>
      <c r="F30" s="344">
        <f t="shared" si="9"/>
        <v>0</v>
      </c>
      <c r="G30" s="344">
        <f t="shared" si="9"/>
        <v>0</v>
      </c>
      <c r="H30" s="344">
        <f t="shared" si="9"/>
        <v>0</v>
      </c>
      <c r="I30" s="344">
        <f t="shared" si="9"/>
        <v>0</v>
      </c>
      <c r="J30" s="344">
        <f t="shared" si="9"/>
        <v>0</v>
      </c>
      <c r="K30" s="344">
        <f t="shared" si="9"/>
        <v>0</v>
      </c>
      <c r="L30" s="344">
        <f t="shared" si="9"/>
        <v>0</v>
      </c>
      <c r="M30" s="344">
        <f t="shared" si="9"/>
        <v>0</v>
      </c>
      <c r="N30" s="344">
        <f t="shared" si="9"/>
        <v>0</v>
      </c>
      <c r="O30" s="344">
        <f t="shared" si="9"/>
        <v>0</v>
      </c>
      <c r="P30" s="344">
        <f t="shared" si="9"/>
        <v>0</v>
      </c>
      <c r="Q30" s="344">
        <f t="shared" si="9"/>
        <v>0</v>
      </c>
      <c r="R30" s="344">
        <f t="shared" si="9"/>
        <v>0</v>
      </c>
      <c r="S30" s="344">
        <f t="shared" si="8"/>
        <v>0</v>
      </c>
      <c r="T30" s="344">
        <f t="shared" si="8"/>
        <v>0</v>
      </c>
      <c r="U30" s="344">
        <f t="shared" si="8"/>
        <v>0</v>
      </c>
      <c r="V30" s="344">
        <f t="shared" si="8"/>
        <v>0</v>
      </c>
      <c r="W30" s="344">
        <f t="shared" si="8"/>
        <v>0</v>
      </c>
      <c r="X30" s="344">
        <f t="shared" si="8"/>
        <v>0</v>
      </c>
      <c r="Y30" s="344">
        <f t="shared" si="8"/>
        <v>0</v>
      </c>
      <c r="Z30" s="344">
        <f t="shared" si="8"/>
        <v>4.9142207535157585E-2</v>
      </c>
      <c r="AA30" s="344">
        <f t="shared" si="8"/>
        <v>0</v>
      </c>
      <c r="AB30" s="344">
        <f t="shared" si="8"/>
        <v>0</v>
      </c>
      <c r="AC30" s="344">
        <f t="shared" si="8"/>
        <v>0</v>
      </c>
      <c r="AD30" s="344">
        <f t="shared" si="8"/>
        <v>0</v>
      </c>
      <c r="AE30" s="344">
        <f t="shared" si="8"/>
        <v>0</v>
      </c>
      <c r="AF30" s="344">
        <f t="shared" si="8"/>
        <v>0</v>
      </c>
      <c r="AG30" s="344">
        <f t="shared" si="8"/>
        <v>0</v>
      </c>
      <c r="AH30" s="344">
        <f t="shared" si="8"/>
        <v>0</v>
      </c>
      <c r="AI30" s="344">
        <f t="shared" si="8"/>
        <v>0</v>
      </c>
      <c r="AJ30" s="344">
        <f t="shared" si="8"/>
        <v>0</v>
      </c>
      <c r="AK30" s="344">
        <f t="shared" si="8"/>
        <v>0</v>
      </c>
      <c r="AL30" s="344">
        <f t="shared" si="8"/>
        <v>0</v>
      </c>
      <c r="AM30" s="344">
        <f t="shared" si="8"/>
        <v>0</v>
      </c>
      <c r="AN30" s="344">
        <f t="shared" si="8"/>
        <v>0</v>
      </c>
      <c r="AO30" s="345">
        <f t="shared" si="8"/>
        <v>0</v>
      </c>
      <c r="AQ30" s="328">
        <f>取引表!BF30</f>
        <v>4.9142207535157585E-2</v>
      </c>
      <c r="AR30" s="241"/>
      <c r="AS30" s="329">
        <f>取引表!BH30</f>
        <v>0.95085779246484203</v>
      </c>
      <c r="AU30" s="328">
        <f t="shared" si="2"/>
        <v>4.9142207535157585E-2</v>
      </c>
      <c r="AV30" s="241"/>
      <c r="AW30" s="329">
        <f t="shared" si="3"/>
        <v>0.95085779246484237</v>
      </c>
    </row>
    <row r="31" spans="1:49">
      <c r="A31" s="321" t="s">
        <v>221</v>
      </c>
      <c r="B31" s="251" t="s">
        <v>250</v>
      </c>
      <c r="C31" s="343">
        <f t="shared" si="9"/>
        <v>0</v>
      </c>
      <c r="D31" s="344">
        <f t="shared" si="9"/>
        <v>0</v>
      </c>
      <c r="E31" s="344">
        <f t="shared" si="9"/>
        <v>0</v>
      </c>
      <c r="F31" s="344">
        <f t="shared" si="9"/>
        <v>0</v>
      </c>
      <c r="G31" s="344">
        <f t="shared" si="9"/>
        <v>0</v>
      </c>
      <c r="H31" s="344">
        <f t="shared" si="9"/>
        <v>0</v>
      </c>
      <c r="I31" s="344">
        <f t="shared" si="9"/>
        <v>0</v>
      </c>
      <c r="J31" s="344">
        <f t="shared" si="9"/>
        <v>0</v>
      </c>
      <c r="K31" s="344">
        <f t="shared" si="9"/>
        <v>0</v>
      </c>
      <c r="L31" s="344">
        <f t="shared" si="9"/>
        <v>0</v>
      </c>
      <c r="M31" s="344">
        <f t="shared" si="9"/>
        <v>0</v>
      </c>
      <c r="N31" s="344">
        <f t="shared" si="9"/>
        <v>0</v>
      </c>
      <c r="O31" s="344">
        <f t="shared" si="9"/>
        <v>0</v>
      </c>
      <c r="P31" s="344">
        <f t="shared" si="9"/>
        <v>0</v>
      </c>
      <c r="Q31" s="344">
        <f t="shared" si="9"/>
        <v>0</v>
      </c>
      <c r="R31" s="344">
        <f t="shared" si="9"/>
        <v>0</v>
      </c>
      <c r="S31" s="344">
        <f t="shared" si="8"/>
        <v>0</v>
      </c>
      <c r="T31" s="344">
        <f t="shared" si="8"/>
        <v>0</v>
      </c>
      <c r="U31" s="344">
        <f t="shared" si="8"/>
        <v>0</v>
      </c>
      <c r="V31" s="344">
        <f t="shared" si="8"/>
        <v>0</v>
      </c>
      <c r="W31" s="344">
        <f t="shared" si="8"/>
        <v>0</v>
      </c>
      <c r="X31" s="344">
        <f t="shared" si="8"/>
        <v>0</v>
      </c>
      <c r="Y31" s="344">
        <f t="shared" si="8"/>
        <v>0</v>
      </c>
      <c r="Z31" s="344">
        <f t="shared" si="8"/>
        <v>0</v>
      </c>
      <c r="AA31" s="344">
        <f t="shared" si="8"/>
        <v>9.7608869893202603E-4</v>
      </c>
      <c r="AB31" s="344">
        <f t="shared" si="8"/>
        <v>0</v>
      </c>
      <c r="AC31" s="344">
        <f t="shared" si="8"/>
        <v>0</v>
      </c>
      <c r="AD31" s="344">
        <f t="shared" si="8"/>
        <v>0</v>
      </c>
      <c r="AE31" s="344">
        <f t="shared" si="8"/>
        <v>0</v>
      </c>
      <c r="AF31" s="344">
        <f t="shared" si="8"/>
        <v>0</v>
      </c>
      <c r="AG31" s="344">
        <f t="shared" si="8"/>
        <v>0</v>
      </c>
      <c r="AH31" s="344">
        <f t="shared" si="8"/>
        <v>0</v>
      </c>
      <c r="AI31" s="344">
        <f t="shared" si="8"/>
        <v>0</v>
      </c>
      <c r="AJ31" s="344">
        <f t="shared" si="8"/>
        <v>0</v>
      </c>
      <c r="AK31" s="344">
        <f t="shared" si="8"/>
        <v>0</v>
      </c>
      <c r="AL31" s="344">
        <f t="shared" si="8"/>
        <v>0</v>
      </c>
      <c r="AM31" s="344">
        <f t="shared" si="8"/>
        <v>0</v>
      </c>
      <c r="AN31" s="344">
        <f t="shared" si="8"/>
        <v>0</v>
      </c>
      <c r="AO31" s="345">
        <f t="shared" si="8"/>
        <v>0</v>
      </c>
      <c r="AQ31" s="328">
        <f>取引表!BF31</f>
        <v>9.7608869893202603E-4</v>
      </c>
      <c r="AR31" s="241"/>
      <c r="AS31" s="329">
        <f>取引表!BH31</f>
        <v>0.99902391130106805</v>
      </c>
      <c r="AU31" s="328">
        <f t="shared" si="2"/>
        <v>9.7608869893202603E-4</v>
      </c>
      <c r="AV31" s="241"/>
      <c r="AW31" s="329">
        <f t="shared" si="3"/>
        <v>0.99902391130106794</v>
      </c>
    </row>
    <row r="32" spans="1:49">
      <c r="A32" s="321" t="s">
        <v>222</v>
      </c>
      <c r="B32" s="251" t="s">
        <v>251</v>
      </c>
      <c r="C32" s="343">
        <f t="shared" si="9"/>
        <v>0</v>
      </c>
      <c r="D32" s="344">
        <f t="shared" si="9"/>
        <v>0</v>
      </c>
      <c r="E32" s="344">
        <f t="shared" si="9"/>
        <v>0</v>
      </c>
      <c r="F32" s="344">
        <f t="shared" si="9"/>
        <v>0</v>
      </c>
      <c r="G32" s="344">
        <f t="shared" si="9"/>
        <v>0</v>
      </c>
      <c r="H32" s="344">
        <f t="shared" si="9"/>
        <v>0</v>
      </c>
      <c r="I32" s="344">
        <f t="shared" si="9"/>
        <v>0</v>
      </c>
      <c r="J32" s="344">
        <f t="shared" si="9"/>
        <v>0</v>
      </c>
      <c r="K32" s="344">
        <f t="shared" si="9"/>
        <v>0</v>
      </c>
      <c r="L32" s="344">
        <f t="shared" si="9"/>
        <v>0</v>
      </c>
      <c r="M32" s="344">
        <f t="shared" si="9"/>
        <v>0</v>
      </c>
      <c r="N32" s="344">
        <f t="shared" si="9"/>
        <v>0</v>
      </c>
      <c r="O32" s="344">
        <f t="shared" si="9"/>
        <v>0</v>
      </c>
      <c r="P32" s="344">
        <f t="shared" si="9"/>
        <v>0</v>
      </c>
      <c r="Q32" s="344">
        <f t="shared" si="9"/>
        <v>0</v>
      </c>
      <c r="R32" s="344">
        <f t="shared" si="9"/>
        <v>0</v>
      </c>
      <c r="S32" s="344">
        <f t="shared" si="8"/>
        <v>0</v>
      </c>
      <c r="T32" s="344">
        <f t="shared" si="8"/>
        <v>0</v>
      </c>
      <c r="U32" s="344">
        <f t="shared" si="8"/>
        <v>0</v>
      </c>
      <c r="V32" s="344">
        <f t="shared" si="8"/>
        <v>0</v>
      </c>
      <c r="W32" s="344">
        <f t="shared" si="8"/>
        <v>0</v>
      </c>
      <c r="X32" s="344">
        <f t="shared" si="8"/>
        <v>0</v>
      </c>
      <c r="Y32" s="344">
        <f t="shared" si="8"/>
        <v>0</v>
      </c>
      <c r="Z32" s="344">
        <f t="shared" si="8"/>
        <v>0</v>
      </c>
      <c r="AA32" s="344">
        <f t="shared" si="8"/>
        <v>0</v>
      </c>
      <c r="AB32" s="344">
        <f t="shared" si="8"/>
        <v>3.7384821762364477E-4</v>
      </c>
      <c r="AC32" s="344">
        <f t="shared" si="8"/>
        <v>0</v>
      </c>
      <c r="AD32" s="344">
        <f t="shared" si="8"/>
        <v>0</v>
      </c>
      <c r="AE32" s="344">
        <f t="shared" si="8"/>
        <v>0</v>
      </c>
      <c r="AF32" s="344">
        <f t="shared" si="8"/>
        <v>0</v>
      </c>
      <c r="AG32" s="344">
        <f t="shared" si="8"/>
        <v>0</v>
      </c>
      <c r="AH32" s="344">
        <f t="shared" si="8"/>
        <v>0</v>
      </c>
      <c r="AI32" s="344">
        <f t="shared" si="8"/>
        <v>0</v>
      </c>
      <c r="AJ32" s="344">
        <f t="shared" si="8"/>
        <v>0</v>
      </c>
      <c r="AK32" s="344">
        <f t="shared" si="8"/>
        <v>0</v>
      </c>
      <c r="AL32" s="344">
        <f t="shared" si="8"/>
        <v>0</v>
      </c>
      <c r="AM32" s="344">
        <f t="shared" si="8"/>
        <v>0</v>
      </c>
      <c r="AN32" s="344">
        <f t="shared" si="8"/>
        <v>0</v>
      </c>
      <c r="AO32" s="345">
        <f t="shared" si="8"/>
        <v>0</v>
      </c>
      <c r="AQ32" s="328">
        <f>取引表!BF32</f>
        <v>3.7384821762364477E-4</v>
      </c>
      <c r="AR32" s="241"/>
      <c r="AS32" s="329">
        <f>取引表!BH32</f>
        <v>0.99962615178237602</v>
      </c>
      <c r="AU32" s="328">
        <f t="shared" si="2"/>
        <v>3.7384821762364477E-4</v>
      </c>
      <c r="AV32" s="241"/>
      <c r="AW32" s="329">
        <f t="shared" si="3"/>
        <v>0.99962615178237635</v>
      </c>
    </row>
    <row r="33" spans="1:49">
      <c r="A33" s="321" t="s">
        <v>223</v>
      </c>
      <c r="B33" s="251" t="s">
        <v>3</v>
      </c>
      <c r="C33" s="343">
        <f t="shared" si="9"/>
        <v>0</v>
      </c>
      <c r="D33" s="344">
        <f t="shared" si="9"/>
        <v>0</v>
      </c>
      <c r="E33" s="344">
        <f t="shared" si="9"/>
        <v>0</v>
      </c>
      <c r="F33" s="344">
        <f t="shared" si="9"/>
        <v>0</v>
      </c>
      <c r="G33" s="344">
        <f t="shared" si="9"/>
        <v>0</v>
      </c>
      <c r="H33" s="344">
        <f t="shared" si="9"/>
        <v>0</v>
      </c>
      <c r="I33" s="344">
        <f t="shared" si="9"/>
        <v>0</v>
      </c>
      <c r="J33" s="344">
        <f t="shared" si="9"/>
        <v>0</v>
      </c>
      <c r="K33" s="344">
        <f t="shared" si="9"/>
        <v>0</v>
      </c>
      <c r="L33" s="344">
        <f t="shared" si="9"/>
        <v>0</v>
      </c>
      <c r="M33" s="344">
        <f t="shared" si="9"/>
        <v>0</v>
      </c>
      <c r="N33" s="344">
        <f t="shared" si="9"/>
        <v>0</v>
      </c>
      <c r="O33" s="344">
        <f t="shared" si="9"/>
        <v>0</v>
      </c>
      <c r="P33" s="344">
        <f t="shared" si="9"/>
        <v>0</v>
      </c>
      <c r="Q33" s="344">
        <f t="shared" si="9"/>
        <v>0</v>
      </c>
      <c r="R33" s="344">
        <f t="shared" si="9"/>
        <v>0</v>
      </c>
      <c r="S33" s="344">
        <f t="shared" si="8"/>
        <v>0</v>
      </c>
      <c r="T33" s="344">
        <f t="shared" si="8"/>
        <v>0</v>
      </c>
      <c r="U33" s="344">
        <f t="shared" si="8"/>
        <v>0</v>
      </c>
      <c r="V33" s="344">
        <f t="shared" si="8"/>
        <v>0</v>
      </c>
      <c r="W33" s="344">
        <f t="shared" si="8"/>
        <v>0</v>
      </c>
      <c r="X33" s="344">
        <f t="shared" si="8"/>
        <v>0</v>
      </c>
      <c r="Y33" s="344">
        <f t="shared" si="8"/>
        <v>0</v>
      </c>
      <c r="Z33" s="344">
        <f t="shared" si="8"/>
        <v>0</v>
      </c>
      <c r="AA33" s="344">
        <f t="shared" si="8"/>
        <v>0</v>
      </c>
      <c r="AB33" s="344">
        <f t="shared" si="8"/>
        <v>0</v>
      </c>
      <c r="AC33" s="344">
        <f t="shared" si="8"/>
        <v>0.33098948974556619</v>
      </c>
      <c r="AD33" s="344">
        <f t="shared" si="8"/>
        <v>0</v>
      </c>
      <c r="AE33" s="344">
        <f t="shared" si="8"/>
        <v>0</v>
      </c>
      <c r="AF33" s="344">
        <f t="shared" si="8"/>
        <v>0</v>
      </c>
      <c r="AG33" s="344">
        <f t="shared" si="8"/>
        <v>0</v>
      </c>
      <c r="AH33" s="344">
        <f t="shared" si="8"/>
        <v>0</v>
      </c>
      <c r="AI33" s="344">
        <f t="shared" si="8"/>
        <v>0</v>
      </c>
      <c r="AJ33" s="344">
        <f t="shared" si="8"/>
        <v>0</v>
      </c>
      <c r="AK33" s="344">
        <f t="shared" si="8"/>
        <v>0</v>
      </c>
      <c r="AL33" s="344">
        <f t="shared" si="8"/>
        <v>0</v>
      </c>
      <c r="AM33" s="344">
        <f t="shared" si="8"/>
        <v>0</v>
      </c>
      <c r="AN33" s="344">
        <f t="shared" si="8"/>
        <v>0</v>
      </c>
      <c r="AO33" s="345">
        <f t="shared" si="8"/>
        <v>0</v>
      </c>
      <c r="AQ33" s="328">
        <f>取引表!BF33</f>
        <v>0.33098948974556619</v>
      </c>
      <c r="AR33" s="241"/>
      <c r="AS33" s="329">
        <f>取引表!BH33</f>
        <v>0.66901051025443403</v>
      </c>
      <c r="AU33" s="328">
        <f t="shared" si="2"/>
        <v>0.33098948974556619</v>
      </c>
      <c r="AV33" s="241"/>
      <c r="AW33" s="329">
        <f t="shared" si="3"/>
        <v>0.66901051025443381</v>
      </c>
    </row>
    <row r="34" spans="1:49">
      <c r="A34" s="321" t="s">
        <v>224</v>
      </c>
      <c r="B34" s="251" t="s">
        <v>4</v>
      </c>
      <c r="C34" s="343">
        <f t="shared" si="9"/>
        <v>0</v>
      </c>
      <c r="D34" s="344">
        <f t="shared" si="9"/>
        <v>0</v>
      </c>
      <c r="E34" s="344">
        <f t="shared" si="9"/>
        <v>0</v>
      </c>
      <c r="F34" s="344">
        <f t="shared" si="9"/>
        <v>0</v>
      </c>
      <c r="G34" s="344">
        <f t="shared" si="9"/>
        <v>0</v>
      </c>
      <c r="H34" s="344">
        <f t="shared" si="9"/>
        <v>0</v>
      </c>
      <c r="I34" s="344">
        <f t="shared" si="9"/>
        <v>0</v>
      </c>
      <c r="J34" s="344">
        <f t="shared" si="9"/>
        <v>0</v>
      </c>
      <c r="K34" s="344">
        <f t="shared" si="9"/>
        <v>0</v>
      </c>
      <c r="L34" s="344">
        <f t="shared" si="9"/>
        <v>0</v>
      </c>
      <c r="M34" s="344">
        <f t="shared" si="9"/>
        <v>0</v>
      </c>
      <c r="N34" s="344">
        <f t="shared" si="9"/>
        <v>0</v>
      </c>
      <c r="O34" s="344">
        <f t="shared" si="9"/>
        <v>0</v>
      </c>
      <c r="P34" s="344">
        <f t="shared" si="9"/>
        <v>0</v>
      </c>
      <c r="Q34" s="344">
        <f t="shared" si="9"/>
        <v>0</v>
      </c>
      <c r="R34" s="344">
        <f t="shared" si="9"/>
        <v>0</v>
      </c>
      <c r="S34" s="344">
        <f t="shared" si="8"/>
        <v>0</v>
      </c>
      <c r="T34" s="344">
        <f t="shared" si="8"/>
        <v>0</v>
      </c>
      <c r="U34" s="344">
        <f t="shared" si="8"/>
        <v>0</v>
      </c>
      <c r="V34" s="344">
        <f t="shared" si="8"/>
        <v>0</v>
      </c>
      <c r="W34" s="344">
        <f t="shared" si="8"/>
        <v>0</v>
      </c>
      <c r="X34" s="344">
        <f t="shared" si="8"/>
        <v>0</v>
      </c>
      <c r="Y34" s="344">
        <f t="shared" si="8"/>
        <v>0</v>
      </c>
      <c r="Z34" s="344">
        <f t="shared" si="8"/>
        <v>0</v>
      </c>
      <c r="AA34" s="344">
        <f t="shared" si="8"/>
        <v>0</v>
      </c>
      <c r="AB34" s="344">
        <f t="shared" si="8"/>
        <v>0</v>
      </c>
      <c r="AC34" s="344">
        <f t="shared" si="8"/>
        <v>0</v>
      </c>
      <c r="AD34" s="344">
        <f t="shared" si="8"/>
        <v>0.11395973251603222</v>
      </c>
      <c r="AE34" s="344">
        <f t="shared" si="8"/>
        <v>0</v>
      </c>
      <c r="AF34" s="344">
        <f t="shared" si="8"/>
        <v>0</v>
      </c>
      <c r="AG34" s="344">
        <f t="shared" si="8"/>
        <v>0</v>
      </c>
      <c r="AH34" s="344">
        <f t="shared" si="8"/>
        <v>0</v>
      </c>
      <c r="AI34" s="344">
        <f t="shared" si="8"/>
        <v>0</v>
      </c>
      <c r="AJ34" s="344">
        <f t="shared" si="8"/>
        <v>0</v>
      </c>
      <c r="AK34" s="344">
        <f t="shared" si="8"/>
        <v>0</v>
      </c>
      <c r="AL34" s="344">
        <f t="shared" si="8"/>
        <v>0</v>
      </c>
      <c r="AM34" s="344">
        <f t="shared" si="8"/>
        <v>0</v>
      </c>
      <c r="AN34" s="344">
        <f t="shared" si="8"/>
        <v>0</v>
      </c>
      <c r="AO34" s="345">
        <f t="shared" si="8"/>
        <v>0</v>
      </c>
      <c r="AQ34" s="328">
        <f>取引表!BF34</f>
        <v>0.11395973251603222</v>
      </c>
      <c r="AR34" s="241"/>
      <c r="AS34" s="329">
        <f>取引表!BH34</f>
        <v>0.88604026748396802</v>
      </c>
      <c r="AU34" s="328">
        <f t="shared" si="2"/>
        <v>0.11395973251603222</v>
      </c>
      <c r="AV34" s="241"/>
      <c r="AW34" s="329">
        <f t="shared" si="3"/>
        <v>0.8860402674839678</v>
      </c>
    </row>
    <row r="35" spans="1:49">
      <c r="A35" s="321" t="s">
        <v>225</v>
      </c>
      <c r="B35" s="251" t="s">
        <v>5</v>
      </c>
      <c r="C35" s="343">
        <f t="shared" si="9"/>
        <v>0</v>
      </c>
      <c r="D35" s="344">
        <f t="shared" si="9"/>
        <v>0</v>
      </c>
      <c r="E35" s="344">
        <f t="shared" si="9"/>
        <v>0</v>
      </c>
      <c r="F35" s="344">
        <f t="shared" si="9"/>
        <v>0</v>
      </c>
      <c r="G35" s="344">
        <f t="shared" si="9"/>
        <v>0</v>
      </c>
      <c r="H35" s="344">
        <f t="shared" si="9"/>
        <v>0</v>
      </c>
      <c r="I35" s="344">
        <f t="shared" si="9"/>
        <v>0</v>
      </c>
      <c r="J35" s="344">
        <f t="shared" si="9"/>
        <v>0</v>
      </c>
      <c r="K35" s="344">
        <f t="shared" si="9"/>
        <v>0</v>
      </c>
      <c r="L35" s="344">
        <f t="shared" si="9"/>
        <v>0</v>
      </c>
      <c r="M35" s="344">
        <f t="shared" si="9"/>
        <v>0</v>
      </c>
      <c r="N35" s="344">
        <f t="shared" si="9"/>
        <v>0</v>
      </c>
      <c r="O35" s="344">
        <f t="shared" si="9"/>
        <v>0</v>
      </c>
      <c r="P35" s="344">
        <f t="shared" si="9"/>
        <v>0</v>
      </c>
      <c r="Q35" s="344">
        <f t="shared" si="9"/>
        <v>0</v>
      </c>
      <c r="R35" s="344">
        <f t="shared" si="9"/>
        <v>0</v>
      </c>
      <c r="S35" s="344">
        <f t="shared" si="8"/>
        <v>0</v>
      </c>
      <c r="T35" s="344">
        <f t="shared" si="8"/>
        <v>0</v>
      </c>
      <c r="U35" s="344">
        <f t="shared" si="8"/>
        <v>0</v>
      </c>
      <c r="V35" s="344">
        <f t="shared" si="8"/>
        <v>0</v>
      </c>
      <c r="W35" s="344">
        <f t="shared" si="8"/>
        <v>0</v>
      </c>
      <c r="X35" s="344">
        <f t="shared" si="8"/>
        <v>0</v>
      </c>
      <c r="Y35" s="344">
        <f t="shared" si="8"/>
        <v>0</v>
      </c>
      <c r="Z35" s="344">
        <f t="shared" si="8"/>
        <v>0</v>
      </c>
      <c r="AA35" s="344">
        <f t="shared" si="8"/>
        <v>0</v>
      </c>
      <c r="AB35" s="344">
        <f t="shared" si="8"/>
        <v>0</v>
      </c>
      <c r="AC35" s="344">
        <f t="shared" si="8"/>
        <v>0</v>
      </c>
      <c r="AD35" s="344">
        <f t="shared" si="8"/>
        <v>0</v>
      </c>
      <c r="AE35" s="344">
        <f t="shared" si="8"/>
        <v>8.539321175326656E-5</v>
      </c>
      <c r="AF35" s="344">
        <f t="shared" si="8"/>
        <v>0</v>
      </c>
      <c r="AG35" s="344">
        <f t="shared" si="8"/>
        <v>0</v>
      </c>
      <c r="AH35" s="344">
        <f t="shared" si="8"/>
        <v>0</v>
      </c>
      <c r="AI35" s="344">
        <f t="shared" si="8"/>
        <v>0</v>
      </c>
      <c r="AJ35" s="344">
        <f t="shared" si="8"/>
        <v>0</v>
      </c>
      <c r="AK35" s="344">
        <f t="shared" si="8"/>
        <v>0</v>
      </c>
      <c r="AL35" s="344">
        <f t="shared" si="8"/>
        <v>0</v>
      </c>
      <c r="AM35" s="344">
        <f t="shared" si="8"/>
        <v>0</v>
      </c>
      <c r="AN35" s="344">
        <f t="shared" si="8"/>
        <v>0</v>
      </c>
      <c r="AO35" s="345">
        <f t="shared" si="8"/>
        <v>0</v>
      </c>
      <c r="AQ35" s="328">
        <f>取引表!BF35</f>
        <v>8.539321175326656E-5</v>
      </c>
      <c r="AR35" s="241"/>
      <c r="AS35" s="329">
        <f>取引表!BH35</f>
        <v>0.99991460678824695</v>
      </c>
      <c r="AU35" s="328">
        <f t="shared" si="2"/>
        <v>8.539321175326656E-5</v>
      </c>
      <c r="AV35" s="241"/>
      <c r="AW35" s="329">
        <f t="shared" si="3"/>
        <v>0.99991460678824673</v>
      </c>
    </row>
    <row r="36" spans="1:49">
      <c r="A36" s="321" t="s">
        <v>226</v>
      </c>
      <c r="B36" s="251" t="s">
        <v>252</v>
      </c>
      <c r="C36" s="343">
        <f t="shared" si="9"/>
        <v>0</v>
      </c>
      <c r="D36" s="344">
        <f t="shared" si="9"/>
        <v>0</v>
      </c>
      <c r="E36" s="344">
        <f t="shared" si="9"/>
        <v>0</v>
      </c>
      <c r="F36" s="344">
        <f t="shared" si="9"/>
        <v>0</v>
      </c>
      <c r="G36" s="344">
        <f t="shared" si="9"/>
        <v>0</v>
      </c>
      <c r="H36" s="344">
        <f t="shared" si="9"/>
        <v>0</v>
      </c>
      <c r="I36" s="344">
        <f t="shared" si="9"/>
        <v>0</v>
      </c>
      <c r="J36" s="344">
        <f t="shared" si="9"/>
        <v>0</v>
      </c>
      <c r="K36" s="344">
        <f t="shared" si="9"/>
        <v>0</v>
      </c>
      <c r="L36" s="344">
        <f t="shared" si="9"/>
        <v>0</v>
      </c>
      <c r="M36" s="344">
        <f t="shared" si="9"/>
        <v>0</v>
      </c>
      <c r="N36" s="344">
        <f t="shared" si="9"/>
        <v>0</v>
      </c>
      <c r="O36" s="344">
        <f t="shared" si="9"/>
        <v>0</v>
      </c>
      <c r="P36" s="344">
        <f t="shared" si="9"/>
        <v>0</v>
      </c>
      <c r="Q36" s="344">
        <f t="shared" si="9"/>
        <v>0</v>
      </c>
      <c r="R36" s="344">
        <f t="shared" si="9"/>
        <v>0</v>
      </c>
      <c r="S36" s="344">
        <f t="shared" si="8"/>
        <v>0</v>
      </c>
      <c r="T36" s="344">
        <f t="shared" si="8"/>
        <v>0</v>
      </c>
      <c r="U36" s="344">
        <f t="shared" si="8"/>
        <v>0</v>
      </c>
      <c r="V36" s="344">
        <f t="shared" si="8"/>
        <v>0</v>
      </c>
      <c r="W36" s="344">
        <f t="shared" si="8"/>
        <v>0</v>
      </c>
      <c r="X36" s="344">
        <f t="shared" si="8"/>
        <v>0</v>
      </c>
      <c r="Y36" s="344">
        <f t="shared" si="8"/>
        <v>0</v>
      </c>
      <c r="Z36" s="344">
        <f t="shared" si="8"/>
        <v>0</v>
      </c>
      <c r="AA36" s="344">
        <f t="shared" si="8"/>
        <v>0</v>
      </c>
      <c r="AB36" s="344">
        <f t="shared" si="8"/>
        <v>0</v>
      </c>
      <c r="AC36" s="344">
        <f t="shared" si="8"/>
        <v>0</v>
      </c>
      <c r="AD36" s="344">
        <f t="shared" si="8"/>
        <v>0</v>
      </c>
      <c r="AE36" s="344">
        <f t="shared" si="8"/>
        <v>0</v>
      </c>
      <c r="AF36" s="344">
        <f t="shared" si="8"/>
        <v>0.38495257190743787</v>
      </c>
      <c r="AG36" s="344">
        <f t="shared" si="8"/>
        <v>0</v>
      </c>
      <c r="AH36" s="344">
        <f t="shared" si="8"/>
        <v>0</v>
      </c>
      <c r="AI36" s="344">
        <f t="shared" si="8"/>
        <v>0</v>
      </c>
      <c r="AJ36" s="344">
        <f t="shared" si="8"/>
        <v>0</v>
      </c>
      <c r="AK36" s="344">
        <f t="shared" si="8"/>
        <v>0</v>
      </c>
      <c r="AL36" s="344">
        <f t="shared" si="8"/>
        <v>0</v>
      </c>
      <c r="AM36" s="344">
        <f t="shared" si="8"/>
        <v>0</v>
      </c>
      <c r="AN36" s="344">
        <f t="shared" si="8"/>
        <v>0</v>
      </c>
      <c r="AO36" s="345">
        <f t="shared" si="8"/>
        <v>0</v>
      </c>
      <c r="AQ36" s="328">
        <f>取引表!BF36</f>
        <v>0.38495257190743787</v>
      </c>
      <c r="AR36" s="241"/>
      <c r="AS36" s="329">
        <f>取引表!BH36</f>
        <v>0.61504742809256197</v>
      </c>
      <c r="AU36" s="328">
        <f t="shared" si="2"/>
        <v>0.38495257190743787</v>
      </c>
      <c r="AV36" s="241"/>
      <c r="AW36" s="329">
        <f t="shared" si="3"/>
        <v>0.61504742809256219</v>
      </c>
    </row>
    <row r="37" spans="1:49">
      <c r="A37" s="321" t="s">
        <v>227</v>
      </c>
      <c r="B37" s="251" t="s">
        <v>198</v>
      </c>
      <c r="C37" s="343">
        <f t="shared" si="9"/>
        <v>0</v>
      </c>
      <c r="D37" s="344">
        <f t="shared" si="9"/>
        <v>0</v>
      </c>
      <c r="E37" s="344">
        <f t="shared" si="9"/>
        <v>0</v>
      </c>
      <c r="F37" s="344">
        <f t="shared" si="9"/>
        <v>0</v>
      </c>
      <c r="G37" s="344">
        <f t="shared" si="9"/>
        <v>0</v>
      </c>
      <c r="H37" s="344">
        <f t="shared" si="9"/>
        <v>0</v>
      </c>
      <c r="I37" s="344">
        <f t="shared" si="9"/>
        <v>0</v>
      </c>
      <c r="J37" s="344">
        <f t="shared" si="9"/>
        <v>0</v>
      </c>
      <c r="K37" s="344">
        <f t="shared" si="9"/>
        <v>0</v>
      </c>
      <c r="L37" s="344">
        <f t="shared" si="9"/>
        <v>0</v>
      </c>
      <c r="M37" s="344">
        <f t="shared" si="9"/>
        <v>0</v>
      </c>
      <c r="N37" s="344">
        <f t="shared" si="9"/>
        <v>0</v>
      </c>
      <c r="O37" s="344">
        <f t="shared" si="9"/>
        <v>0</v>
      </c>
      <c r="P37" s="344">
        <f t="shared" si="9"/>
        <v>0</v>
      </c>
      <c r="Q37" s="344">
        <f t="shared" si="9"/>
        <v>0</v>
      </c>
      <c r="R37" s="344">
        <f t="shared" si="9"/>
        <v>0</v>
      </c>
      <c r="S37" s="344">
        <f t="shared" si="8"/>
        <v>0</v>
      </c>
      <c r="T37" s="344">
        <f t="shared" si="8"/>
        <v>0</v>
      </c>
      <c r="U37" s="344">
        <f t="shared" si="8"/>
        <v>0</v>
      </c>
      <c r="V37" s="344">
        <f t="shared" si="8"/>
        <v>0</v>
      </c>
      <c r="W37" s="344">
        <f t="shared" si="8"/>
        <v>0</v>
      </c>
      <c r="X37" s="344">
        <f t="shared" si="8"/>
        <v>0</v>
      </c>
      <c r="Y37" s="344">
        <f t="shared" si="8"/>
        <v>0</v>
      </c>
      <c r="Z37" s="344">
        <f t="shared" si="8"/>
        <v>0</v>
      </c>
      <c r="AA37" s="344">
        <f t="shared" si="8"/>
        <v>0</v>
      </c>
      <c r="AB37" s="344">
        <f t="shared" si="8"/>
        <v>0</v>
      </c>
      <c r="AC37" s="344">
        <f t="shared" si="8"/>
        <v>0</v>
      </c>
      <c r="AD37" s="344">
        <f t="shared" si="8"/>
        <v>0</v>
      </c>
      <c r="AE37" s="344">
        <f t="shared" si="8"/>
        <v>0</v>
      </c>
      <c r="AF37" s="344">
        <f t="shared" si="8"/>
        <v>0</v>
      </c>
      <c r="AG37" s="344">
        <f t="shared" si="8"/>
        <v>0.46668520479306802</v>
      </c>
      <c r="AH37" s="344">
        <f t="shared" si="8"/>
        <v>0</v>
      </c>
      <c r="AI37" s="344">
        <f t="shared" si="8"/>
        <v>0</v>
      </c>
      <c r="AJ37" s="344">
        <f t="shared" si="8"/>
        <v>0</v>
      </c>
      <c r="AK37" s="344">
        <f t="shared" si="8"/>
        <v>0</v>
      </c>
      <c r="AL37" s="344">
        <f t="shared" si="8"/>
        <v>0</v>
      </c>
      <c r="AM37" s="344">
        <f t="shared" si="8"/>
        <v>0</v>
      </c>
      <c r="AN37" s="344">
        <f t="shared" si="8"/>
        <v>0</v>
      </c>
      <c r="AO37" s="345">
        <f t="shared" si="8"/>
        <v>0</v>
      </c>
      <c r="AQ37" s="328">
        <f>取引表!BF37</f>
        <v>0.46668520479306802</v>
      </c>
      <c r="AR37" s="241"/>
      <c r="AS37" s="329">
        <f>取引表!BH37</f>
        <v>0.53331479520693204</v>
      </c>
      <c r="AU37" s="328">
        <f t="shared" si="2"/>
        <v>0.46668520479306802</v>
      </c>
      <c r="AV37" s="241"/>
      <c r="AW37" s="329">
        <f t="shared" si="3"/>
        <v>0.53331479520693192</v>
      </c>
    </row>
    <row r="38" spans="1:49">
      <c r="A38" s="321" t="s">
        <v>228</v>
      </c>
      <c r="B38" s="251" t="s">
        <v>6</v>
      </c>
      <c r="C38" s="343">
        <f t="shared" si="9"/>
        <v>0</v>
      </c>
      <c r="D38" s="344">
        <f t="shared" si="9"/>
        <v>0</v>
      </c>
      <c r="E38" s="344">
        <f t="shared" si="9"/>
        <v>0</v>
      </c>
      <c r="F38" s="344">
        <f t="shared" si="9"/>
        <v>0</v>
      </c>
      <c r="G38" s="344">
        <f t="shared" si="9"/>
        <v>0</v>
      </c>
      <c r="H38" s="344">
        <f t="shared" si="9"/>
        <v>0</v>
      </c>
      <c r="I38" s="344">
        <f t="shared" si="9"/>
        <v>0</v>
      </c>
      <c r="J38" s="344">
        <f t="shared" si="9"/>
        <v>0</v>
      </c>
      <c r="K38" s="344">
        <f t="shared" si="9"/>
        <v>0</v>
      </c>
      <c r="L38" s="344">
        <f t="shared" si="9"/>
        <v>0</v>
      </c>
      <c r="M38" s="344">
        <f t="shared" si="9"/>
        <v>0</v>
      </c>
      <c r="N38" s="344">
        <f t="shared" si="9"/>
        <v>0</v>
      </c>
      <c r="O38" s="344">
        <f t="shared" si="9"/>
        <v>0</v>
      </c>
      <c r="P38" s="344">
        <f t="shared" si="9"/>
        <v>0</v>
      </c>
      <c r="Q38" s="344">
        <f t="shared" si="9"/>
        <v>0</v>
      </c>
      <c r="R38" s="344">
        <f t="shared" si="9"/>
        <v>0</v>
      </c>
      <c r="S38" s="344">
        <f t="shared" si="8"/>
        <v>0</v>
      </c>
      <c r="T38" s="344">
        <f t="shared" si="8"/>
        <v>0</v>
      </c>
      <c r="U38" s="344">
        <f t="shared" si="8"/>
        <v>0</v>
      </c>
      <c r="V38" s="344">
        <f t="shared" si="8"/>
        <v>0</v>
      </c>
      <c r="W38" s="344">
        <f t="shared" si="8"/>
        <v>0</v>
      </c>
      <c r="X38" s="344">
        <f t="shared" si="8"/>
        <v>0</v>
      </c>
      <c r="Y38" s="344">
        <f t="shared" si="8"/>
        <v>0</v>
      </c>
      <c r="Z38" s="344">
        <f t="shared" si="8"/>
        <v>0</v>
      </c>
      <c r="AA38" s="344">
        <f t="shared" si="8"/>
        <v>0</v>
      </c>
      <c r="AB38" s="344">
        <f t="shared" si="8"/>
        <v>0</v>
      </c>
      <c r="AC38" s="344">
        <f t="shared" si="8"/>
        <v>0</v>
      </c>
      <c r="AD38" s="344">
        <f t="shared" si="8"/>
        <v>0</v>
      </c>
      <c r="AE38" s="344">
        <f t="shared" si="8"/>
        <v>0</v>
      </c>
      <c r="AF38" s="344">
        <f t="shared" si="8"/>
        <v>0</v>
      </c>
      <c r="AG38" s="344">
        <f t="shared" si="8"/>
        <v>0</v>
      </c>
      <c r="AH38" s="344">
        <f t="shared" si="8"/>
        <v>0</v>
      </c>
      <c r="AI38" s="344">
        <f t="shared" si="8"/>
        <v>0</v>
      </c>
      <c r="AJ38" s="344">
        <f t="shared" si="8"/>
        <v>0</v>
      </c>
      <c r="AK38" s="344">
        <f t="shared" si="8"/>
        <v>0</v>
      </c>
      <c r="AL38" s="344">
        <f t="shared" si="8"/>
        <v>0</v>
      </c>
      <c r="AM38" s="344">
        <f t="shared" si="8"/>
        <v>0</v>
      </c>
      <c r="AN38" s="344">
        <f t="shared" si="8"/>
        <v>0</v>
      </c>
      <c r="AO38" s="345">
        <f t="shared" si="8"/>
        <v>0</v>
      </c>
      <c r="AQ38" s="328">
        <f>取引表!BF38</f>
        <v>0</v>
      </c>
      <c r="AR38" s="241"/>
      <c r="AS38" s="329">
        <f>取引表!BH38</f>
        <v>1</v>
      </c>
      <c r="AU38" s="328">
        <f t="shared" si="2"/>
        <v>0</v>
      </c>
      <c r="AV38" s="241"/>
      <c r="AW38" s="329">
        <f t="shared" si="3"/>
        <v>1</v>
      </c>
    </row>
    <row r="39" spans="1:49">
      <c r="A39" s="321" t="s">
        <v>229</v>
      </c>
      <c r="B39" s="251" t="s">
        <v>26</v>
      </c>
      <c r="C39" s="343">
        <f t="shared" si="9"/>
        <v>0</v>
      </c>
      <c r="D39" s="344">
        <f t="shared" si="9"/>
        <v>0</v>
      </c>
      <c r="E39" s="344">
        <f t="shared" si="9"/>
        <v>0</v>
      </c>
      <c r="F39" s="344">
        <f t="shared" si="9"/>
        <v>0</v>
      </c>
      <c r="G39" s="344">
        <f t="shared" si="9"/>
        <v>0</v>
      </c>
      <c r="H39" s="344">
        <f t="shared" si="9"/>
        <v>0</v>
      </c>
      <c r="I39" s="344">
        <f t="shared" si="9"/>
        <v>0</v>
      </c>
      <c r="J39" s="344">
        <f t="shared" si="9"/>
        <v>0</v>
      </c>
      <c r="K39" s="344">
        <f t="shared" si="9"/>
        <v>0</v>
      </c>
      <c r="L39" s="344">
        <f t="shared" si="9"/>
        <v>0</v>
      </c>
      <c r="M39" s="344">
        <f t="shared" si="9"/>
        <v>0</v>
      </c>
      <c r="N39" s="344">
        <f t="shared" si="9"/>
        <v>0</v>
      </c>
      <c r="O39" s="344">
        <f t="shared" si="9"/>
        <v>0</v>
      </c>
      <c r="P39" s="344">
        <f t="shared" si="9"/>
        <v>0</v>
      </c>
      <c r="Q39" s="344">
        <f t="shared" si="9"/>
        <v>0</v>
      </c>
      <c r="R39" s="344">
        <f t="shared" si="9"/>
        <v>0</v>
      </c>
      <c r="S39" s="344">
        <f t="shared" si="8"/>
        <v>0</v>
      </c>
      <c r="T39" s="344">
        <f t="shared" si="8"/>
        <v>0</v>
      </c>
      <c r="U39" s="344">
        <f t="shared" si="8"/>
        <v>0</v>
      </c>
      <c r="V39" s="344">
        <f t="shared" si="8"/>
        <v>0</v>
      </c>
      <c r="W39" s="344">
        <f t="shared" si="8"/>
        <v>0</v>
      </c>
      <c r="X39" s="344">
        <f t="shared" si="8"/>
        <v>0</v>
      </c>
      <c r="Y39" s="344">
        <f t="shared" si="8"/>
        <v>0</v>
      </c>
      <c r="Z39" s="344">
        <f t="shared" si="8"/>
        <v>0</v>
      </c>
      <c r="AA39" s="344">
        <f t="shared" si="8"/>
        <v>0</v>
      </c>
      <c r="AB39" s="344">
        <f t="shared" si="8"/>
        <v>0</v>
      </c>
      <c r="AC39" s="344">
        <f t="shared" si="8"/>
        <v>0</v>
      </c>
      <c r="AD39" s="344">
        <f t="shared" si="8"/>
        <v>0</v>
      </c>
      <c r="AE39" s="344">
        <f t="shared" si="8"/>
        <v>0</v>
      </c>
      <c r="AF39" s="344">
        <f t="shared" si="8"/>
        <v>0</v>
      </c>
      <c r="AG39" s="344">
        <f t="shared" si="8"/>
        <v>0</v>
      </c>
      <c r="AH39" s="344">
        <f t="shared" si="8"/>
        <v>0</v>
      </c>
      <c r="AI39" s="344">
        <f t="shared" si="8"/>
        <v>5.2617620118782037E-2</v>
      </c>
      <c r="AJ39" s="344">
        <f t="shared" si="8"/>
        <v>0</v>
      </c>
      <c r="AK39" s="344">
        <f t="shared" ref="AK39:AO40" si="10">IF($B39=AK$6,$AU39,0)</f>
        <v>0</v>
      </c>
      <c r="AL39" s="344">
        <f t="shared" si="10"/>
        <v>0</v>
      </c>
      <c r="AM39" s="344">
        <f t="shared" si="10"/>
        <v>0</v>
      </c>
      <c r="AN39" s="344">
        <f t="shared" si="10"/>
        <v>0</v>
      </c>
      <c r="AO39" s="345">
        <f t="shared" si="10"/>
        <v>0</v>
      </c>
      <c r="AQ39" s="328">
        <f>取引表!BF39</f>
        <v>5.2617620118782037E-2</v>
      </c>
      <c r="AR39" s="241"/>
      <c r="AS39" s="329">
        <f>取引表!BH39</f>
        <v>0.94738237988121798</v>
      </c>
      <c r="AU39" s="328">
        <f t="shared" si="2"/>
        <v>5.2617620118782037E-2</v>
      </c>
      <c r="AV39" s="241"/>
      <c r="AW39" s="329">
        <f t="shared" si="3"/>
        <v>0.94738237988121798</v>
      </c>
    </row>
    <row r="40" spans="1:49">
      <c r="A40" s="321" t="s">
        <v>230</v>
      </c>
      <c r="B40" s="251" t="s">
        <v>253</v>
      </c>
      <c r="C40" s="343">
        <f t="shared" si="9"/>
        <v>0</v>
      </c>
      <c r="D40" s="344">
        <f t="shared" si="9"/>
        <v>0</v>
      </c>
      <c r="E40" s="344">
        <f t="shared" si="9"/>
        <v>0</v>
      </c>
      <c r="F40" s="344">
        <f t="shared" si="9"/>
        <v>0</v>
      </c>
      <c r="G40" s="344">
        <f t="shared" si="9"/>
        <v>0</v>
      </c>
      <c r="H40" s="344">
        <f t="shared" si="9"/>
        <v>0</v>
      </c>
      <c r="I40" s="344">
        <f t="shared" si="9"/>
        <v>0</v>
      </c>
      <c r="J40" s="344">
        <f t="shared" si="9"/>
        <v>0</v>
      </c>
      <c r="K40" s="344">
        <f t="shared" si="9"/>
        <v>0</v>
      </c>
      <c r="L40" s="344">
        <f t="shared" si="9"/>
        <v>0</v>
      </c>
      <c r="M40" s="344">
        <f t="shared" si="9"/>
        <v>0</v>
      </c>
      <c r="N40" s="344">
        <f t="shared" si="9"/>
        <v>0</v>
      </c>
      <c r="O40" s="344">
        <f t="shared" si="9"/>
        <v>0</v>
      </c>
      <c r="P40" s="344">
        <f t="shared" si="9"/>
        <v>0</v>
      </c>
      <c r="Q40" s="344">
        <f t="shared" si="9"/>
        <v>0</v>
      </c>
      <c r="R40" s="344">
        <f t="shared" si="9"/>
        <v>0</v>
      </c>
      <c r="S40" s="344">
        <f t="shared" ref="S40:AO44" si="11">IF($B40=S$6,$AU40,0)</f>
        <v>0</v>
      </c>
      <c r="T40" s="344">
        <f t="shared" si="11"/>
        <v>0</v>
      </c>
      <c r="U40" s="344">
        <f t="shared" si="11"/>
        <v>0</v>
      </c>
      <c r="V40" s="344">
        <f t="shared" si="11"/>
        <v>0</v>
      </c>
      <c r="W40" s="344">
        <f t="shared" si="11"/>
        <v>0</v>
      </c>
      <c r="X40" s="344">
        <f t="shared" si="11"/>
        <v>0</v>
      </c>
      <c r="Y40" s="344">
        <f t="shared" si="11"/>
        <v>0</v>
      </c>
      <c r="Z40" s="344">
        <f t="shared" si="11"/>
        <v>0</v>
      </c>
      <c r="AA40" s="344">
        <f t="shared" si="11"/>
        <v>0</v>
      </c>
      <c r="AB40" s="344">
        <f t="shared" si="11"/>
        <v>0</v>
      </c>
      <c r="AC40" s="344">
        <f t="shared" si="11"/>
        <v>0</v>
      </c>
      <c r="AD40" s="344">
        <f t="shared" si="11"/>
        <v>0</v>
      </c>
      <c r="AE40" s="344">
        <f t="shared" si="11"/>
        <v>0</v>
      </c>
      <c r="AF40" s="344">
        <f t="shared" si="11"/>
        <v>0</v>
      </c>
      <c r="AG40" s="344">
        <f t="shared" si="11"/>
        <v>0</v>
      </c>
      <c r="AH40" s="344">
        <f t="shared" si="11"/>
        <v>0</v>
      </c>
      <c r="AI40" s="344">
        <f t="shared" si="11"/>
        <v>0</v>
      </c>
      <c r="AJ40" s="344">
        <f t="shared" si="11"/>
        <v>1.2852534425780051E-5</v>
      </c>
      <c r="AK40" s="344">
        <f t="shared" si="11"/>
        <v>0</v>
      </c>
      <c r="AL40" s="344">
        <f t="shared" si="11"/>
        <v>0</v>
      </c>
      <c r="AM40" s="344">
        <f t="shared" si="11"/>
        <v>0</v>
      </c>
      <c r="AN40" s="344">
        <f t="shared" si="10"/>
        <v>0</v>
      </c>
      <c r="AO40" s="345">
        <f t="shared" si="10"/>
        <v>0</v>
      </c>
      <c r="AQ40" s="328">
        <f>取引表!BF40</f>
        <v>1.2852534425780051E-5</v>
      </c>
      <c r="AR40" s="241"/>
      <c r="AS40" s="329">
        <f>取引表!BH40</f>
        <v>0.99998714746557404</v>
      </c>
      <c r="AU40" s="328">
        <f t="shared" si="2"/>
        <v>1.2852534425780051E-5</v>
      </c>
      <c r="AV40" s="241"/>
      <c r="AW40" s="329">
        <f t="shared" si="3"/>
        <v>0.99998714746557427</v>
      </c>
    </row>
    <row r="41" spans="1:49">
      <c r="A41" s="321" t="s">
        <v>231</v>
      </c>
      <c r="B41" s="251" t="s">
        <v>420</v>
      </c>
      <c r="C41" s="343">
        <f t="shared" si="9"/>
        <v>0</v>
      </c>
      <c r="D41" s="344">
        <f t="shared" si="9"/>
        <v>0</v>
      </c>
      <c r="E41" s="344">
        <f t="shared" si="9"/>
        <v>0</v>
      </c>
      <c r="F41" s="344">
        <f t="shared" si="9"/>
        <v>0</v>
      </c>
      <c r="G41" s="344">
        <f t="shared" si="9"/>
        <v>0</v>
      </c>
      <c r="H41" s="344">
        <f t="shared" si="9"/>
        <v>0</v>
      </c>
      <c r="I41" s="344">
        <f t="shared" si="9"/>
        <v>0</v>
      </c>
      <c r="J41" s="344">
        <f t="shared" si="9"/>
        <v>0</v>
      </c>
      <c r="K41" s="344">
        <f t="shared" si="9"/>
        <v>0</v>
      </c>
      <c r="L41" s="344">
        <f t="shared" si="9"/>
        <v>0</v>
      </c>
      <c r="M41" s="344">
        <f t="shared" si="9"/>
        <v>0</v>
      </c>
      <c r="N41" s="344">
        <f t="shared" si="9"/>
        <v>0</v>
      </c>
      <c r="O41" s="344">
        <f t="shared" si="9"/>
        <v>0</v>
      </c>
      <c r="P41" s="344">
        <f t="shared" si="9"/>
        <v>0</v>
      </c>
      <c r="Q41" s="344">
        <f t="shared" si="9"/>
        <v>0</v>
      </c>
      <c r="R41" s="344">
        <f t="shared" si="9"/>
        <v>0</v>
      </c>
      <c r="S41" s="344">
        <f t="shared" si="11"/>
        <v>0</v>
      </c>
      <c r="T41" s="344">
        <f t="shared" si="11"/>
        <v>0</v>
      </c>
      <c r="U41" s="344">
        <f t="shared" si="11"/>
        <v>0</v>
      </c>
      <c r="V41" s="344">
        <f t="shared" si="11"/>
        <v>0</v>
      </c>
      <c r="W41" s="344">
        <f t="shared" si="11"/>
        <v>0</v>
      </c>
      <c r="X41" s="344">
        <f t="shared" si="11"/>
        <v>0</v>
      </c>
      <c r="Y41" s="344">
        <f t="shared" si="11"/>
        <v>0</v>
      </c>
      <c r="Z41" s="344">
        <f t="shared" si="11"/>
        <v>0</v>
      </c>
      <c r="AA41" s="344">
        <f t="shared" si="11"/>
        <v>0</v>
      </c>
      <c r="AB41" s="344">
        <f t="shared" si="11"/>
        <v>0</v>
      </c>
      <c r="AC41" s="344">
        <f t="shared" si="11"/>
        <v>0</v>
      </c>
      <c r="AD41" s="344">
        <f t="shared" si="11"/>
        <v>0</v>
      </c>
      <c r="AE41" s="344">
        <f t="shared" si="11"/>
        <v>0</v>
      </c>
      <c r="AF41" s="344">
        <f t="shared" si="11"/>
        <v>0</v>
      </c>
      <c r="AG41" s="344">
        <f t="shared" si="11"/>
        <v>0</v>
      </c>
      <c r="AH41" s="344">
        <f t="shared" si="11"/>
        <v>0</v>
      </c>
      <c r="AI41" s="344">
        <f t="shared" si="11"/>
        <v>0</v>
      </c>
      <c r="AJ41" s="344">
        <f t="shared" si="11"/>
        <v>0</v>
      </c>
      <c r="AK41" s="344">
        <f t="shared" si="11"/>
        <v>1.8132608517018721E-2</v>
      </c>
      <c r="AL41" s="344">
        <f t="shared" si="11"/>
        <v>0</v>
      </c>
      <c r="AM41" s="344">
        <f t="shared" si="11"/>
        <v>0</v>
      </c>
      <c r="AN41" s="344">
        <f t="shared" si="11"/>
        <v>0</v>
      </c>
      <c r="AO41" s="345">
        <f t="shared" si="11"/>
        <v>0</v>
      </c>
      <c r="AQ41" s="328">
        <f>取引表!BF41</f>
        <v>1.8132608517018721E-2</v>
      </c>
      <c r="AR41" s="241"/>
      <c r="AS41" s="329">
        <f>取引表!BH41</f>
        <v>0.98186739148298097</v>
      </c>
      <c r="AU41" s="328">
        <f t="shared" si="2"/>
        <v>1.8132608517018721E-2</v>
      </c>
      <c r="AV41" s="241"/>
      <c r="AW41" s="329">
        <f t="shared" si="3"/>
        <v>0.9818673914829813</v>
      </c>
    </row>
    <row r="42" spans="1:49">
      <c r="A42" s="321" t="s">
        <v>232</v>
      </c>
      <c r="B42" s="251" t="s">
        <v>27</v>
      </c>
      <c r="C42" s="343">
        <f t="shared" si="9"/>
        <v>0</v>
      </c>
      <c r="D42" s="344">
        <f t="shared" si="9"/>
        <v>0</v>
      </c>
      <c r="E42" s="344">
        <f t="shared" si="9"/>
        <v>0</v>
      </c>
      <c r="F42" s="344">
        <f t="shared" si="9"/>
        <v>0</v>
      </c>
      <c r="G42" s="344">
        <f t="shared" si="9"/>
        <v>0</v>
      </c>
      <c r="H42" s="344">
        <f t="shared" si="9"/>
        <v>0</v>
      </c>
      <c r="I42" s="344">
        <f t="shared" si="9"/>
        <v>0</v>
      </c>
      <c r="J42" s="344">
        <f t="shared" si="9"/>
        <v>0</v>
      </c>
      <c r="K42" s="344">
        <f t="shared" si="9"/>
        <v>0</v>
      </c>
      <c r="L42" s="344">
        <f t="shared" si="9"/>
        <v>0</v>
      </c>
      <c r="M42" s="344">
        <f t="shared" si="9"/>
        <v>0</v>
      </c>
      <c r="N42" s="344">
        <f t="shared" si="9"/>
        <v>0</v>
      </c>
      <c r="O42" s="344">
        <f t="shared" si="9"/>
        <v>0</v>
      </c>
      <c r="P42" s="344">
        <f t="shared" si="9"/>
        <v>0</v>
      </c>
      <c r="Q42" s="344">
        <f t="shared" si="9"/>
        <v>0</v>
      </c>
      <c r="R42" s="344">
        <f t="shared" si="9"/>
        <v>0</v>
      </c>
      <c r="S42" s="344">
        <f t="shared" si="11"/>
        <v>0</v>
      </c>
      <c r="T42" s="344">
        <f t="shared" si="11"/>
        <v>0</v>
      </c>
      <c r="U42" s="344">
        <f t="shared" si="11"/>
        <v>0</v>
      </c>
      <c r="V42" s="344">
        <f t="shared" si="11"/>
        <v>0</v>
      </c>
      <c r="W42" s="344">
        <f t="shared" si="11"/>
        <v>0</v>
      </c>
      <c r="X42" s="344">
        <f t="shared" si="11"/>
        <v>0</v>
      </c>
      <c r="Y42" s="344">
        <f t="shared" si="11"/>
        <v>0</v>
      </c>
      <c r="Z42" s="344">
        <f t="shared" si="11"/>
        <v>0</v>
      </c>
      <c r="AA42" s="344">
        <f t="shared" si="11"/>
        <v>0</v>
      </c>
      <c r="AB42" s="344">
        <f t="shared" si="11"/>
        <v>0</v>
      </c>
      <c r="AC42" s="344">
        <f t="shared" si="11"/>
        <v>0</v>
      </c>
      <c r="AD42" s="344">
        <f t="shared" si="11"/>
        <v>0</v>
      </c>
      <c r="AE42" s="344">
        <f t="shared" si="11"/>
        <v>0</v>
      </c>
      <c r="AF42" s="344">
        <f t="shared" si="11"/>
        <v>0</v>
      </c>
      <c r="AG42" s="344">
        <f t="shared" si="11"/>
        <v>0</v>
      </c>
      <c r="AH42" s="344">
        <f t="shared" si="11"/>
        <v>0</v>
      </c>
      <c r="AI42" s="344">
        <f t="shared" si="11"/>
        <v>0</v>
      </c>
      <c r="AJ42" s="344">
        <f t="shared" si="11"/>
        <v>0</v>
      </c>
      <c r="AK42" s="344">
        <f t="shared" si="11"/>
        <v>0</v>
      </c>
      <c r="AL42" s="344">
        <f t="shared" si="11"/>
        <v>0.38695465031370468</v>
      </c>
      <c r="AM42" s="344">
        <f t="shared" si="11"/>
        <v>0</v>
      </c>
      <c r="AN42" s="344">
        <f t="shared" si="11"/>
        <v>0</v>
      </c>
      <c r="AO42" s="345">
        <f t="shared" si="11"/>
        <v>0</v>
      </c>
      <c r="AQ42" s="328">
        <f>取引表!BF42</f>
        <v>0.38695465031370468</v>
      </c>
      <c r="AR42" s="241"/>
      <c r="AS42" s="329">
        <f>取引表!BH42</f>
        <v>0.61304534968629498</v>
      </c>
      <c r="AU42" s="328">
        <f t="shared" si="2"/>
        <v>0.38695465031370468</v>
      </c>
      <c r="AV42" s="241"/>
      <c r="AW42" s="329">
        <f t="shared" si="3"/>
        <v>0.61304534968629532</v>
      </c>
    </row>
    <row r="43" spans="1:49">
      <c r="A43" s="321" t="s">
        <v>233</v>
      </c>
      <c r="B43" s="251" t="s">
        <v>28</v>
      </c>
      <c r="C43" s="343">
        <f t="shared" si="9"/>
        <v>0</v>
      </c>
      <c r="D43" s="344">
        <f t="shared" si="9"/>
        <v>0</v>
      </c>
      <c r="E43" s="344">
        <f t="shared" si="9"/>
        <v>0</v>
      </c>
      <c r="F43" s="344">
        <f t="shared" si="9"/>
        <v>0</v>
      </c>
      <c r="G43" s="344">
        <f t="shared" si="9"/>
        <v>0</v>
      </c>
      <c r="H43" s="344">
        <f t="shared" si="9"/>
        <v>0</v>
      </c>
      <c r="I43" s="344">
        <f t="shared" si="9"/>
        <v>0</v>
      </c>
      <c r="J43" s="344">
        <f t="shared" si="9"/>
        <v>0</v>
      </c>
      <c r="K43" s="344">
        <f t="shared" si="9"/>
        <v>0</v>
      </c>
      <c r="L43" s="344">
        <f t="shared" si="9"/>
        <v>0</v>
      </c>
      <c r="M43" s="344">
        <f t="shared" si="9"/>
        <v>0</v>
      </c>
      <c r="N43" s="344">
        <f t="shared" si="9"/>
        <v>0</v>
      </c>
      <c r="O43" s="344">
        <f t="shared" si="9"/>
        <v>0</v>
      </c>
      <c r="P43" s="344">
        <f t="shared" si="9"/>
        <v>0</v>
      </c>
      <c r="Q43" s="344">
        <f t="shared" si="9"/>
        <v>0</v>
      </c>
      <c r="R43" s="344">
        <f t="shared" si="9"/>
        <v>0</v>
      </c>
      <c r="S43" s="344">
        <f t="shared" si="11"/>
        <v>0</v>
      </c>
      <c r="T43" s="344">
        <f t="shared" si="11"/>
        <v>0</v>
      </c>
      <c r="U43" s="344">
        <f t="shared" si="11"/>
        <v>0</v>
      </c>
      <c r="V43" s="344">
        <f t="shared" si="11"/>
        <v>0</v>
      </c>
      <c r="W43" s="344">
        <f t="shared" si="11"/>
        <v>0</v>
      </c>
      <c r="X43" s="344">
        <f t="shared" si="11"/>
        <v>0</v>
      </c>
      <c r="Y43" s="344">
        <f t="shared" si="11"/>
        <v>0</v>
      </c>
      <c r="Z43" s="344">
        <f t="shared" si="11"/>
        <v>0</v>
      </c>
      <c r="AA43" s="344">
        <f t="shared" si="11"/>
        <v>0</v>
      </c>
      <c r="AB43" s="344">
        <f t="shared" si="11"/>
        <v>0</v>
      </c>
      <c r="AC43" s="344">
        <f t="shared" si="11"/>
        <v>0</v>
      </c>
      <c r="AD43" s="344">
        <f t="shared" si="11"/>
        <v>0</v>
      </c>
      <c r="AE43" s="344">
        <f t="shared" si="11"/>
        <v>0</v>
      </c>
      <c r="AF43" s="344">
        <f t="shared" si="11"/>
        <v>0</v>
      </c>
      <c r="AG43" s="344">
        <f t="shared" si="11"/>
        <v>0</v>
      </c>
      <c r="AH43" s="344">
        <f t="shared" si="11"/>
        <v>0</v>
      </c>
      <c r="AI43" s="344">
        <f t="shared" si="11"/>
        <v>0</v>
      </c>
      <c r="AJ43" s="344">
        <f t="shared" si="11"/>
        <v>0</v>
      </c>
      <c r="AK43" s="344">
        <f t="shared" si="11"/>
        <v>0</v>
      </c>
      <c r="AL43" s="344">
        <f t="shared" si="11"/>
        <v>0</v>
      </c>
      <c r="AM43" s="344">
        <f t="shared" si="11"/>
        <v>0.27389095296779536</v>
      </c>
      <c r="AN43" s="344">
        <f t="shared" si="11"/>
        <v>0</v>
      </c>
      <c r="AO43" s="345">
        <f t="shared" si="11"/>
        <v>0</v>
      </c>
      <c r="AQ43" s="328">
        <f>取引表!BF43</f>
        <v>0.27389095296779536</v>
      </c>
      <c r="AR43" s="241"/>
      <c r="AS43" s="329">
        <f>取引表!BH43</f>
        <v>0.72610904703220502</v>
      </c>
      <c r="AU43" s="328">
        <f t="shared" si="2"/>
        <v>0.27389095296779536</v>
      </c>
      <c r="AV43" s="241"/>
      <c r="AW43" s="329">
        <f t="shared" si="3"/>
        <v>0.72610904703220469</v>
      </c>
    </row>
    <row r="44" spans="1:49">
      <c r="A44" s="321" t="s">
        <v>234</v>
      </c>
      <c r="B44" s="251" t="s">
        <v>10</v>
      </c>
      <c r="C44" s="343">
        <f t="shared" si="9"/>
        <v>0</v>
      </c>
      <c r="D44" s="344">
        <f t="shared" si="9"/>
        <v>0</v>
      </c>
      <c r="E44" s="344">
        <f t="shared" si="9"/>
        <v>0</v>
      </c>
      <c r="F44" s="344">
        <f t="shared" si="9"/>
        <v>0</v>
      </c>
      <c r="G44" s="344">
        <f t="shared" si="9"/>
        <v>0</v>
      </c>
      <c r="H44" s="344">
        <f t="shared" si="9"/>
        <v>0</v>
      </c>
      <c r="I44" s="344">
        <f t="shared" si="9"/>
        <v>0</v>
      </c>
      <c r="J44" s="344">
        <f t="shared" si="9"/>
        <v>0</v>
      </c>
      <c r="K44" s="344">
        <f t="shared" si="9"/>
        <v>0</v>
      </c>
      <c r="L44" s="344">
        <f t="shared" si="9"/>
        <v>0</v>
      </c>
      <c r="M44" s="344">
        <f t="shared" si="9"/>
        <v>0</v>
      </c>
      <c r="N44" s="344">
        <f t="shared" si="9"/>
        <v>0</v>
      </c>
      <c r="O44" s="344">
        <f t="shared" si="9"/>
        <v>0</v>
      </c>
      <c r="P44" s="344">
        <f t="shared" si="9"/>
        <v>0</v>
      </c>
      <c r="Q44" s="344">
        <f t="shared" si="9"/>
        <v>0</v>
      </c>
      <c r="R44" s="344">
        <f t="shared" si="9"/>
        <v>0</v>
      </c>
      <c r="S44" s="344">
        <f t="shared" si="11"/>
        <v>0</v>
      </c>
      <c r="T44" s="344">
        <f t="shared" si="11"/>
        <v>0</v>
      </c>
      <c r="U44" s="344">
        <f t="shared" si="11"/>
        <v>0</v>
      </c>
      <c r="V44" s="344">
        <f t="shared" si="11"/>
        <v>0</v>
      </c>
      <c r="W44" s="344">
        <f t="shared" si="11"/>
        <v>0</v>
      </c>
      <c r="X44" s="344">
        <f t="shared" si="11"/>
        <v>0</v>
      </c>
      <c r="Y44" s="344">
        <f t="shared" si="11"/>
        <v>0</v>
      </c>
      <c r="Z44" s="344">
        <f t="shared" si="11"/>
        <v>0</v>
      </c>
      <c r="AA44" s="344">
        <f t="shared" si="11"/>
        <v>0</v>
      </c>
      <c r="AB44" s="344">
        <f t="shared" si="11"/>
        <v>0</v>
      </c>
      <c r="AC44" s="344">
        <f t="shared" si="11"/>
        <v>0</v>
      </c>
      <c r="AD44" s="344">
        <f t="shared" si="11"/>
        <v>0</v>
      </c>
      <c r="AE44" s="344">
        <f t="shared" si="11"/>
        <v>0</v>
      </c>
      <c r="AF44" s="344">
        <f t="shared" si="11"/>
        <v>0</v>
      </c>
      <c r="AG44" s="344">
        <f t="shared" si="11"/>
        <v>0</v>
      </c>
      <c r="AH44" s="344">
        <f t="shared" si="11"/>
        <v>0</v>
      </c>
      <c r="AI44" s="344">
        <f t="shared" si="11"/>
        <v>0</v>
      </c>
      <c r="AJ44" s="344">
        <f t="shared" si="11"/>
        <v>0</v>
      </c>
      <c r="AK44" s="344">
        <f t="shared" si="11"/>
        <v>0</v>
      </c>
      <c r="AL44" s="344">
        <f t="shared" si="11"/>
        <v>0</v>
      </c>
      <c r="AM44" s="344">
        <f t="shared" si="11"/>
        <v>0</v>
      </c>
      <c r="AN44" s="344">
        <f t="shared" si="11"/>
        <v>0</v>
      </c>
      <c r="AO44" s="345">
        <f t="shared" si="11"/>
        <v>0</v>
      </c>
      <c r="AQ44" s="328">
        <f>取引表!BF44</f>
        <v>0</v>
      </c>
      <c r="AR44" s="241"/>
      <c r="AS44" s="329">
        <f>取引表!BH44</f>
        <v>1</v>
      </c>
      <c r="AU44" s="328">
        <f t="shared" si="2"/>
        <v>0</v>
      </c>
      <c r="AV44" s="241"/>
      <c r="AW44" s="329">
        <f t="shared" si="3"/>
        <v>1</v>
      </c>
    </row>
    <row r="45" spans="1:49">
      <c r="A45" s="322" t="s">
        <v>235</v>
      </c>
      <c r="B45" s="323" t="s">
        <v>7</v>
      </c>
      <c r="C45" s="346">
        <f t="shared" si="9"/>
        <v>0</v>
      </c>
      <c r="D45" s="347">
        <f t="shared" si="9"/>
        <v>0</v>
      </c>
      <c r="E45" s="347">
        <f t="shared" si="9"/>
        <v>0</v>
      </c>
      <c r="F45" s="347">
        <f t="shared" si="9"/>
        <v>0</v>
      </c>
      <c r="G45" s="347">
        <f t="shared" si="9"/>
        <v>0</v>
      </c>
      <c r="H45" s="347">
        <f t="shared" si="9"/>
        <v>0</v>
      </c>
      <c r="I45" s="347">
        <f t="shared" si="9"/>
        <v>0</v>
      </c>
      <c r="J45" s="347">
        <f t="shared" si="9"/>
        <v>0</v>
      </c>
      <c r="K45" s="347">
        <f t="shared" si="9"/>
        <v>0</v>
      </c>
      <c r="L45" s="347">
        <f t="shared" si="9"/>
        <v>0</v>
      </c>
      <c r="M45" s="347">
        <f t="shared" si="9"/>
        <v>0</v>
      </c>
      <c r="N45" s="347">
        <f t="shared" si="9"/>
        <v>0</v>
      </c>
      <c r="O45" s="347">
        <f t="shared" si="9"/>
        <v>0</v>
      </c>
      <c r="P45" s="347">
        <f t="shared" si="9"/>
        <v>0</v>
      </c>
      <c r="Q45" s="347">
        <f t="shared" si="9"/>
        <v>0</v>
      </c>
      <c r="R45" s="347">
        <f t="shared" ref="R45:AO45" si="12">IF($B45=R$6,$AU45,0)</f>
        <v>0</v>
      </c>
      <c r="S45" s="347">
        <f t="shared" si="12"/>
        <v>0</v>
      </c>
      <c r="T45" s="347">
        <f t="shared" si="12"/>
        <v>0</v>
      </c>
      <c r="U45" s="347">
        <f t="shared" si="12"/>
        <v>0</v>
      </c>
      <c r="V45" s="347">
        <f t="shared" si="12"/>
        <v>0</v>
      </c>
      <c r="W45" s="347">
        <f t="shared" si="12"/>
        <v>0</v>
      </c>
      <c r="X45" s="347">
        <f t="shared" si="12"/>
        <v>0</v>
      </c>
      <c r="Y45" s="347">
        <f t="shared" si="12"/>
        <v>0</v>
      </c>
      <c r="Z45" s="347">
        <f t="shared" si="12"/>
        <v>0</v>
      </c>
      <c r="AA45" s="347">
        <f t="shared" si="12"/>
        <v>0</v>
      </c>
      <c r="AB45" s="347">
        <f t="shared" si="12"/>
        <v>0</v>
      </c>
      <c r="AC45" s="347">
        <f t="shared" si="12"/>
        <v>0</v>
      </c>
      <c r="AD45" s="347">
        <f t="shared" si="12"/>
        <v>0</v>
      </c>
      <c r="AE45" s="347">
        <f t="shared" si="12"/>
        <v>0</v>
      </c>
      <c r="AF45" s="347">
        <f t="shared" si="12"/>
        <v>0</v>
      </c>
      <c r="AG45" s="347">
        <f t="shared" si="12"/>
        <v>0</v>
      </c>
      <c r="AH45" s="347">
        <f t="shared" si="12"/>
        <v>0</v>
      </c>
      <c r="AI45" s="347">
        <f t="shared" si="12"/>
        <v>0</v>
      </c>
      <c r="AJ45" s="347">
        <f t="shared" si="12"/>
        <v>0</v>
      </c>
      <c r="AK45" s="347">
        <f t="shared" si="12"/>
        <v>0</v>
      </c>
      <c r="AL45" s="347">
        <f t="shared" si="12"/>
        <v>0</v>
      </c>
      <c r="AM45" s="347">
        <f t="shared" si="12"/>
        <v>0</v>
      </c>
      <c r="AN45" s="347">
        <f t="shared" si="12"/>
        <v>0</v>
      </c>
      <c r="AO45" s="348">
        <f t="shared" si="12"/>
        <v>0.48802175271057358</v>
      </c>
      <c r="AQ45" s="328">
        <f>取引表!BF45</f>
        <v>0.48802175271057358</v>
      </c>
      <c r="AR45" s="241"/>
      <c r="AS45" s="329">
        <f>取引表!BH45</f>
        <v>0.51197824728942598</v>
      </c>
      <c r="AU45" s="328">
        <f t="shared" si="2"/>
        <v>0.48802175271057358</v>
      </c>
      <c r="AV45" s="241"/>
      <c r="AW45" s="329">
        <f t="shared" si="3"/>
        <v>0.51197824728942642</v>
      </c>
    </row>
    <row r="46" spans="1:49" ht="14.25" thickBot="1">
      <c r="C46" s="349">
        <f>SUM(C7:C45)</f>
        <v>0.34872439954085604</v>
      </c>
      <c r="D46">
        <f t="shared" ref="D46:AO46" si="13">SUM(D7:D45)</f>
        <v>6.6904982233133528E-2</v>
      </c>
      <c r="E46">
        <f t="shared" si="13"/>
        <v>0.17660433185823482</v>
      </c>
      <c r="F46">
        <f t="shared" si="13"/>
        <v>0.70795205978855269</v>
      </c>
      <c r="G46">
        <f t="shared" si="13"/>
        <v>0.50323962370332542</v>
      </c>
      <c r="H46">
        <f t="shared" si="13"/>
        <v>0.9405482744887893</v>
      </c>
      <c r="I46">
        <f t="shared" si="13"/>
        <v>0.7328103238539716</v>
      </c>
      <c r="J46">
        <f t="shared" si="13"/>
        <v>0.94680673361553225</v>
      </c>
      <c r="K46">
        <f t="shared" si="13"/>
        <v>0.97687503026831812</v>
      </c>
      <c r="L46">
        <f t="shared" si="13"/>
        <v>0.87594556131890544</v>
      </c>
      <c r="M46">
        <f t="shared" si="13"/>
        <v>0.58051908844590783</v>
      </c>
      <c r="N46">
        <f t="shared" si="13"/>
        <v>0.97250087691232856</v>
      </c>
      <c r="O46">
        <f t="shared" si="13"/>
        <v>0.97745050536999289</v>
      </c>
      <c r="P46">
        <f t="shared" si="13"/>
        <v>0.84379949600443527</v>
      </c>
      <c r="Q46">
        <f t="shared" si="13"/>
        <v>0.96590567450775178</v>
      </c>
      <c r="R46">
        <f t="shared" si="13"/>
        <v>0.65946718847243746</v>
      </c>
      <c r="S46">
        <f t="shared" si="13"/>
        <v>0.9366457739893026</v>
      </c>
      <c r="T46">
        <f t="shared" si="13"/>
        <v>0.4835103891089691</v>
      </c>
      <c r="U46">
        <f t="shared" si="13"/>
        <v>0.82443689904874251</v>
      </c>
      <c r="V46">
        <f t="shared" si="13"/>
        <v>0.82403336416747108</v>
      </c>
      <c r="W46">
        <f t="shared" si="13"/>
        <v>0.9467135881377301</v>
      </c>
      <c r="X46">
        <f t="shared" si="13"/>
        <v>0.7781058138181044</v>
      </c>
      <c r="Y46" s="237">
        <f t="shared" si="13"/>
        <v>1.4608957679086709E-4</v>
      </c>
      <c r="Z46">
        <f t="shared" si="13"/>
        <v>4.9142207535157585E-2</v>
      </c>
      <c r="AA46">
        <f t="shared" si="13"/>
        <v>9.7608869893202603E-4</v>
      </c>
      <c r="AB46">
        <f t="shared" si="13"/>
        <v>3.7384821762364477E-4</v>
      </c>
      <c r="AC46">
        <f t="shared" si="13"/>
        <v>0.33098948974556619</v>
      </c>
      <c r="AD46">
        <f t="shared" si="13"/>
        <v>0.11395973251603222</v>
      </c>
      <c r="AE46">
        <f t="shared" si="13"/>
        <v>8.539321175326656E-5</v>
      </c>
      <c r="AF46">
        <f t="shared" si="13"/>
        <v>0.38495257190743787</v>
      </c>
      <c r="AG46">
        <f t="shared" si="13"/>
        <v>0.46668520479306802</v>
      </c>
      <c r="AH46" s="239">
        <f t="shared" si="13"/>
        <v>0</v>
      </c>
      <c r="AI46">
        <f t="shared" si="13"/>
        <v>5.2617620118782037E-2</v>
      </c>
      <c r="AJ46">
        <f t="shared" si="13"/>
        <v>1.2852534425780051E-5</v>
      </c>
      <c r="AK46">
        <f t="shared" si="13"/>
        <v>1.8132608517018721E-2</v>
      </c>
      <c r="AL46">
        <f t="shared" si="13"/>
        <v>0.38695465031370468</v>
      </c>
      <c r="AM46">
        <f t="shared" si="13"/>
        <v>0.27389095296779536</v>
      </c>
      <c r="AN46" s="239">
        <f t="shared" si="13"/>
        <v>0</v>
      </c>
      <c r="AO46" s="239">
        <f t="shared" si="13"/>
        <v>0.48802175271057358</v>
      </c>
      <c r="AQ46" s="357">
        <f>取引表!BF46</f>
        <v>0.32707185030739255</v>
      </c>
      <c r="AR46" s="227"/>
      <c r="AS46" s="358">
        <f>取引表!BH46</f>
        <v>0.67292814969260695</v>
      </c>
      <c r="AU46" s="357">
        <f>取引表!BF53</f>
        <v>0.32114583636917138</v>
      </c>
      <c r="AV46" s="227"/>
      <c r="AW46" s="358">
        <f t="shared" si="3"/>
        <v>0.67885416363082862</v>
      </c>
    </row>
    <row r="48" spans="1:49">
      <c r="C48" s="349"/>
      <c r="D48" s="349"/>
      <c r="E48" s="349"/>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Q48" s="365"/>
      <c r="AU48" s="365"/>
    </row>
    <row r="50" spans="47:47">
      <c r="AU50" s="362"/>
    </row>
  </sheetData>
  <mergeCells count="3">
    <mergeCell ref="AU1:AW2"/>
    <mergeCell ref="AQ3:AS3"/>
    <mergeCell ref="AU3:AW3"/>
  </mergeCells>
  <phoneticPr fontId="3"/>
  <pageMargins left="0.23622047244094491" right="0.23622047244094491" top="0.74803149606299213" bottom="0.74803149606299213" header="0.31496062992125984" footer="0.31496062992125984"/>
  <pageSetup paperSize="9" scale="65"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8"/>
  <sheetViews>
    <sheetView zoomScale="85" zoomScaleNormal="85" workbookViewId="0">
      <pane xSplit="2" ySplit="6" topLeftCell="C7" activePane="bottomRight" state="frozen"/>
      <selection pane="topRight" activeCell="C1" sqref="C1"/>
      <selection pane="bottomLeft" activeCell="A7" sqref="A7"/>
      <selection pane="bottomRight"/>
    </sheetView>
  </sheetViews>
  <sheetFormatPr defaultRowHeight="13.5"/>
  <cols>
    <col min="3" max="41" width="16.125" bestFit="1" customWidth="1"/>
  </cols>
  <sheetData>
    <row r="1" spans="1:41">
      <c r="A1" s="223" t="s">
        <v>396</v>
      </c>
    </row>
    <row r="3" spans="1:41">
      <c r="B3" s="223" t="s">
        <v>325</v>
      </c>
    </row>
    <row r="5" spans="1:41">
      <c r="A5" s="310"/>
      <c r="B5" s="311"/>
      <c r="C5" s="312" t="s">
        <v>31</v>
      </c>
      <c r="D5" s="312" t="s">
        <v>32</v>
      </c>
      <c r="E5" s="312" t="s">
        <v>33</v>
      </c>
      <c r="F5" s="312" t="s">
        <v>34</v>
      </c>
      <c r="G5" s="313" t="s">
        <v>201</v>
      </c>
      <c r="H5" s="313" t="s">
        <v>202</v>
      </c>
      <c r="I5" s="313" t="s">
        <v>203</v>
      </c>
      <c r="J5" s="313" t="s">
        <v>204</v>
      </c>
      <c r="K5" s="313" t="s">
        <v>205</v>
      </c>
      <c r="L5" s="313" t="s">
        <v>206</v>
      </c>
      <c r="M5" s="313" t="s">
        <v>207</v>
      </c>
      <c r="N5" s="313" t="s">
        <v>208</v>
      </c>
      <c r="O5" s="313" t="s">
        <v>209</v>
      </c>
      <c r="P5" s="313" t="s">
        <v>210</v>
      </c>
      <c r="Q5" s="313" t="s">
        <v>211</v>
      </c>
      <c r="R5" s="313" t="s">
        <v>212</v>
      </c>
      <c r="S5" s="313" t="s">
        <v>213</v>
      </c>
      <c r="T5" s="313" t="s">
        <v>214</v>
      </c>
      <c r="U5" s="313" t="s">
        <v>215</v>
      </c>
      <c r="V5" s="313" t="s">
        <v>216</v>
      </c>
      <c r="W5" s="313" t="s">
        <v>217</v>
      </c>
      <c r="X5" s="313" t="s">
        <v>218</v>
      </c>
      <c r="Y5" s="313" t="s">
        <v>219</v>
      </c>
      <c r="Z5" s="313" t="s">
        <v>220</v>
      </c>
      <c r="AA5" s="313" t="s">
        <v>221</v>
      </c>
      <c r="AB5" s="313" t="s">
        <v>222</v>
      </c>
      <c r="AC5" s="313" t="s">
        <v>223</v>
      </c>
      <c r="AD5" s="313" t="s">
        <v>224</v>
      </c>
      <c r="AE5" s="313" t="s">
        <v>225</v>
      </c>
      <c r="AF5" s="313" t="s">
        <v>226</v>
      </c>
      <c r="AG5" s="313" t="s">
        <v>227</v>
      </c>
      <c r="AH5" s="313" t="s">
        <v>228</v>
      </c>
      <c r="AI5" s="313" t="s">
        <v>229</v>
      </c>
      <c r="AJ5" s="313" t="s">
        <v>230</v>
      </c>
      <c r="AK5" s="313" t="s">
        <v>231</v>
      </c>
      <c r="AL5" s="313" t="s">
        <v>232</v>
      </c>
      <c r="AM5" s="313" t="s">
        <v>233</v>
      </c>
      <c r="AN5" s="313" t="s">
        <v>234</v>
      </c>
      <c r="AO5" s="314" t="s">
        <v>235</v>
      </c>
    </row>
    <row r="6" spans="1:41">
      <c r="A6" s="315"/>
      <c r="B6" s="247"/>
      <c r="C6" s="304" t="s">
        <v>397</v>
      </c>
      <c r="D6" s="305" t="s">
        <v>398</v>
      </c>
      <c r="E6" s="305" t="s">
        <v>399</v>
      </c>
      <c r="F6" s="305" t="s">
        <v>1</v>
      </c>
      <c r="G6" s="305" t="s">
        <v>246</v>
      </c>
      <c r="H6" s="305" t="s">
        <v>15</v>
      </c>
      <c r="I6" s="305" t="s">
        <v>16</v>
      </c>
      <c r="J6" s="305" t="s">
        <v>17</v>
      </c>
      <c r="K6" s="305" t="s">
        <v>441</v>
      </c>
      <c r="L6" s="305" t="s">
        <v>442</v>
      </c>
      <c r="M6" s="305" t="s">
        <v>461</v>
      </c>
      <c r="N6" s="305" t="s">
        <v>20</v>
      </c>
      <c r="O6" s="305" t="s">
        <v>21</v>
      </c>
      <c r="P6" s="305" t="s">
        <v>22</v>
      </c>
      <c r="Q6" s="305" t="s">
        <v>445</v>
      </c>
      <c r="R6" s="305" t="s">
        <v>469</v>
      </c>
      <c r="S6" s="305" t="s">
        <v>463</v>
      </c>
      <c r="T6" s="305" t="s">
        <v>197</v>
      </c>
      <c r="U6" s="305" t="s">
        <v>23</v>
      </c>
      <c r="V6" s="305" t="s">
        <v>448</v>
      </c>
      <c r="W6" s="305" t="s">
        <v>24</v>
      </c>
      <c r="X6" s="305" t="s">
        <v>465</v>
      </c>
      <c r="Y6" s="305" t="s">
        <v>2</v>
      </c>
      <c r="Z6" s="305" t="s">
        <v>450</v>
      </c>
      <c r="AA6" s="305" t="s">
        <v>250</v>
      </c>
      <c r="AB6" s="305" t="s">
        <v>251</v>
      </c>
      <c r="AC6" s="305" t="s">
        <v>3</v>
      </c>
      <c r="AD6" s="305" t="s">
        <v>451</v>
      </c>
      <c r="AE6" s="305" t="s">
        <v>5</v>
      </c>
      <c r="AF6" s="305" t="s">
        <v>452</v>
      </c>
      <c r="AG6" s="305" t="s">
        <v>198</v>
      </c>
      <c r="AH6" s="305" t="s">
        <v>6</v>
      </c>
      <c r="AI6" s="305" t="s">
        <v>453</v>
      </c>
      <c r="AJ6" s="305" t="s">
        <v>454</v>
      </c>
      <c r="AK6" s="305" t="s">
        <v>420</v>
      </c>
      <c r="AL6" s="305" t="s">
        <v>455</v>
      </c>
      <c r="AM6" s="305" t="s">
        <v>467</v>
      </c>
      <c r="AN6" s="305" t="s">
        <v>10</v>
      </c>
      <c r="AO6" s="316" t="s">
        <v>7</v>
      </c>
    </row>
    <row r="7" spans="1:41">
      <c r="A7" s="317" t="s">
        <v>31</v>
      </c>
      <c r="B7" s="249" t="s">
        <v>0</v>
      </c>
      <c r="C7" s="340">
        <f>単位行列I!C7-移輸入係数M!C7</f>
        <v>0.65127560045914401</v>
      </c>
      <c r="D7" s="341">
        <f>単位行列I!D7-移輸入係数M!D7</f>
        <v>0</v>
      </c>
      <c r="E7" s="341">
        <f>単位行列I!E7-移輸入係数M!E7</f>
        <v>0</v>
      </c>
      <c r="F7" s="341">
        <f>単位行列I!F7-移輸入係数M!F7</f>
        <v>0</v>
      </c>
      <c r="G7" s="341">
        <f>単位行列I!G7-移輸入係数M!G7</f>
        <v>0</v>
      </c>
      <c r="H7" s="341">
        <f>単位行列I!H7-移輸入係数M!H7</f>
        <v>0</v>
      </c>
      <c r="I7" s="341">
        <f>単位行列I!I7-移輸入係数M!I7</f>
        <v>0</v>
      </c>
      <c r="J7" s="341">
        <f>単位行列I!J7-移輸入係数M!J7</f>
        <v>0</v>
      </c>
      <c r="K7" s="341">
        <f>単位行列I!K7-移輸入係数M!K7</f>
        <v>0</v>
      </c>
      <c r="L7" s="341">
        <f>単位行列I!L7-移輸入係数M!L7</f>
        <v>0</v>
      </c>
      <c r="M7" s="341">
        <f>単位行列I!M7-移輸入係数M!M7</f>
        <v>0</v>
      </c>
      <c r="N7" s="341">
        <f>単位行列I!N7-移輸入係数M!N7</f>
        <v>0</v>
      </c>
      <c r="O7" s="341">
        <f>単位行列I!O7-移輸入係数M!O7</f>
        <v>0</v>
      </c>
      <c r="P7" s="341">
        <f>単位行列I!P7-移輸入係数M!P7</f>
        <v>0</v>
      </c>
      <c r="Q7" s="341">
        <f>単位行列I!Q7-移輸入係数M!Q7</f>
        <v>0</v>
      </c>
      <c r="R7" s="341">
        <f>単位行列I!R7-移輸入係数M!R7</f>
        <v>0</v>
      </c>
      <c r="S7" s="341">
        <f>単位行列I!S7-移輸入係数M!S7</f>
        <v>0</v>
      </c>
      <c r="T7" s="341">
        <f>単位行列I!T7-移輸入係数M!T7</f>
        <v>0</v>
      </c>
      <c r="U7" s="341">
        <f>単位行列I!U7-移輸入係数M!U7</f>
        <v>0</v>
      </c>
      <c r="V7" s="341">
        <f>単位行列I!V7-移輸入係数M!V7</f>
        <v>0</v>
      </c>
      <c r="W7" s="341">
        <f>単位行列I!W7-移輸入係数M!W7</f>
        <v>0</v>
      </c>
      <c r="X7" s="341">
        <f>単位行列I!X7-移輸入係数M!X7</f>
        <v>0</v>
      </c>
      <c r="Y7" s="341">
        <f>単位行列I!Y7-移輸入係数M!Y7</f>
        <v>0</v>
      </c>
      <c r="Z7" s="341">
        <f>単位行列I!Z7-移輸入係数M!Z7</f>
        <v>0</v>
      </c>
      <c r="AA7" s="341">
        <f>単位行列I!AA7-移輸入係数M!AA7</f>
        <v>0</v>
      </c>
      <c r="AB7" s="341">
        <f>単位行列I!AB7-移輸入係数M!AB7</f>
        <v>0</v>
      </c>
      <c r="AC7" s="341">
        <f>単位行列I!AC7-移輸入係数M!AC7</f>
        <v>0</v>
      </c>
      <c r="AD7" s="341">
        <f>単位行列I!AD7-移輸入係数M!AD7</f>
        <v>0</v>
      </c>
      <c r="AE7" s="341">
        <f>単位行列I!AE7-移輸入係数M!AE7</f>
        <v>0</v>
      </c>
      <c r="AF7" s="341">
        <f>単位行列I!AF7-移輸入係数M!AF7</f>
        <v>0</v>
      </c>
      <c r="AG7" s="341">
        <f>単位行列I!AG7-移輸入係数M!AG7</f>
        <v>0</v>
      </c>
      <c r="AH7" s="341">
        <f>単位行列I!AH7-移輸入係数M!AH7</f>
        <v>0</v>
      </c>
      <c r="AI7" s="341">
        <f>単位行列I!AI7-移輸入係数M!AI7</f>
        <v>0</v>
      </c>
      <c r="AJ7" s="341">
        <f>単位行列I!AJ7-移輸入係数M!AJ7</f>
        <v>0</v>
      </c>
      <c r="AK7" s="341">
        <f>単位行列I!AK7-移輸入係数M!AK7</f>
        <v>0</v>
      </c>
      <c r="AL7" s="341">
        <f>単位行列I!AL7-移輸入係数M!AL7</f>
        <v>0</v>
      </c>
      <c r="AM7" s="341">
        <f>単位行列I!AM7-移輸入係数M!AM7</f>
        <v>0</v>
      </c>
      <c r="AN7" s="341">
        <f>単位行列I!AN7-移輸入係数M!AN7</f>
        <v>0</v>
      </c>
      <c r="AO7" s="547">
        <f>単位行列I!AO7-移輸入係数M!AO7</f>
        <v>0</v>
      </c>
    </row>
    <row r="8" spans="1:41">
      <c r="A8" s="319" t="s">
        <v>32</v>
      </c>
      <c r="B8" s="251" t="s">
        <v>398</v>
      </c>
      <c r="C8" s="343">
        <f>単位行列I!C8-移輸入係数M!C8</f>
        <v>0</v>
      </c>
      <c r="D8" s="344">
        <f>単位行列I!D8-移輸入係数M!D8</f>
        <v>0.93309501776686643</v>
      </c>
      <c r="E8" s="344">
        <f>単位行列I!E8-移輸入係数M!E8</f>
        <v>0</v>
      </c>
      <c r="F8" s="344">
        <f>単位行列I!F8-移輸入係数M!F8</f>
        <v>0</v>
      </c>
      <c r="G8" s="344">
        <f>単位行列I!G8-移輸入係数M!G8</f>
        <v>0</v>
      </c>
      <c r="H8" s="344">
        <f>単位行列I!H8-移輸入係数M!H8</f>
        <v>0</v>
      </c>
      <c r="I8" s="344">
        <f>単位行列I!I8-移輸入係数M!I8</f>
        <v>0</v>
      </c>
      <c r="J8" s="344">
        <f>単位行列I!J8-移輸入係数M!J8</f>
        <v>0</v>
      </c>
      <c r="K8" s="344">
        <f>単位行列I!K8-移輸入係数M!K8</f>
        <v>0</v>
      </c>
      <c r="L8" s="344">
        <f>単位行列I!L8-移輸入係数M!L8</f>
        <v>0</v>
      </c>
      <c r="M8" s="344">
        <f>単位行列I!M8-移輸入係数M!M8</f>
        <v>0</v>
      </c>
      <c r="N8" s="344">
        <f>単位行列I!N8-移輸入係数M!N8</f>
        <v>0</v>
      </c>
      <c r="O8" s="344">
        <f>単位行列I!O8-移輸入係数M!O8</f>
        <v>0</v>
      </c>
      <c r="P8" s="344">
        <f>単位行列I!P8-移輸入係数M!P8</f>
        <v>0</v>
      </c>
      <c r="Q8" s="344">
        <f>単位行列I!Q8-移輸入係数M!Q8</f>
        <v>0</v>
      </c>
      <c r="R8" s="344">
        <f>単位行列I!R8-移輸入係数M!R8</f>
        <v>0</v>
      </c>
      <c r="S8" s="344">
        <f>単位行列I!S8-移輸入係数M!S8</f>
        <v>0</v>
      </c>
      <c r="T8" s="344">
        <f>単位行列I!T8-移輸入係数M!T8</f>
        <v>0</v>
      </c>
      <c r="U8" s="344">
        <f>単位行列I!U8-移輸入係数M!U8</f>
        <v>0</v>
      </c>
      <c r="V8" s="344">
        <f>単位行列I!V8-移輸入係数M!V8</f>
        <v>0</v>
      </c>
      <c r="W8" s="344">
        <f>単位行列I!W8-移輸入係数M!W8</f>
        <v>0</v>
      </c>
      <c r="X8" s="344">
        <f>単位行列I!X8-移輸入係数M!X8</f>
        <v>0</v>
      </c>
      <c r="Y8" s="344">
        <f>単位行列I!Y8-移輸入係数M!Y8</f>
        <v>0</v>
      </c>
      <c r="Z8" s="344">
        <f>単位行列I!Z8-移輸入係数M!Z8</f>
        <v>0</v>
      </c>
      <c r="AA8" s="344">
        <f>単位行列I!AA8-移輸入係数M!AA8</f>
        <v>0</v>
      </c>
      <c r="AB8" s="344">
        <f>単位行列I!AB8-移輸入係数M!AB8</f>
        <v>0</v>
      </c>
      <c r="AC8" s="344">
        <f>単位行列I!AC8-移輸入係数M!AC8</f>
        <v>0</v>
      </c>
      <c r="AD8" s="344">
        <f>単位行列I!AD8-移輸入係数M!AD8</f>
        <v>0</v>
      </c>
      <c r="AE8" s="344">
        <f>単位行列I!AE8-移輸入係数M!AE8</f>
        <v>0</v>
      </c>
      <c r="AF8" s="344">
        <f>単位行列I!AF8-移輸入係数M!AF8</f>
        <v>0</v>
      </c>
      <c r="AG8" s="344">
        <f>単位行列I!AG8-移輸入係数M!AG8</f>
        <v>0</v>
      </c>
      <c r="AH8" s="344">
        <f>単位行列I!AH8-移輸入係数M!AH8</f>
        <v>0</v>
      </c>
      <c r="AI8" s="344">
        <f>単位行列I!AI8-移輸入係数M!AI8</f>
        <v>0</v>
      </c>
      <c r="AJ8" s="344">
        <f>単位行列I!AJ8-移輸入係数M!AJ8</f>
        <v>0</v>
      </c>
      <c r="AK8" s="344">
        <f>単位行列I!AK8-移輸入係数M!AK8</f>
        <v>0</v>
      </c>
      <c r="AL8" s="344">
        <f>単位行列I!AL8-移輸入係数M!AL8</f>
        <v>0</v>
      </c>
      <c r="AM8" s="344">
        <f>単位行列I!AM8-移輸入係数M!AM8</f>
        <v>0</v>
      </c>
      <c r="AN8" s="344">
        <f>単位行列I!AN8-移輸入係数M!AN8</f>
        <v>0</v>
      </c>
      <c r="AO8" s="548">
        <f>単位行列I!AO8-移輸入係数M!AO8</f>
        <v>0</v>
      </c>
    </row>
    <row r="9" spans="1:41">
      <c r="A9" s="319" t="s">
        <v>33</v>
      </c>
      <c r="B9" s="251" t="s">
        <v>399</v>
      </c>
      <c r="C9" s="343">
        <f>単位行列I!C9-移輸入係数M!C9</f>
        <v>0</v>
      </c>
      <c r="D9" s="344">
        <f>単位行列I!D9-移輸入係数M!D9</f>
        <v>0</v>
      </c>
      <c r="E9" s="344">
        <f>単位行列I!E9-移輸入係数M!E9</f>
        <v>0.82339566814176512</v>
      </c>
      <c r="F9" s="344">
        <f>単位行列I!F9-移輸入係数M!F9</f>
        <v>0</v>
      </c>
      <c r="G9" s="344">
        <f>単位行列I!G9-移輸入係数M!G9</f>
        <v>0</v>
      </c>
      <c r="H9" s="344">
        <f>単位行列I!H9-移輸入係数M!H9</f>
        <v>0</v>
      </c>
      <c r="I9" s="344">
        <f>単位行列I!I9-移輸入係数M!I9</f>
        <v>0</v>
      </c>
      <c r="J9" s="344">
        <f>単位行列I!J9-移輸入係数M!J9</f>
        <v>0</v>
      </c>
      <c r="K9" s="344">
        <f>単位行列I!K9-移輸入係数M!K9</f>
        <v>0</v>
      </c>
      <c r="L9" s="344">
        <f>単位行列I!L9-移輸入係数M!L9</f>
        <v>0</v>
      </c>
      <c r="M9" s="344">
        <f>単位行列I!M9-移輸入係数M!M9</f>
        <v>0</v>
      </c>
      <c r="N9" s="344">
        <f>単位行列I!N9-移輸入係数M!N9</f>
        <v>0</v>
      </c>
      <c r="O9" s="344">
        <f>単位行列I!O9-移輸入係数M!O9</f>
        <v>0</v>
      </c>
      <c r="P9" s="344">
        <f>単位行列I!P9-移輸入係数M!P9</f>
        <v>0</v>
      </c>
      <c r="Q9" s="344">
        <f>単位行列I!Q9-移輸入係数M!Q9</f>
        <v>0</v>
      </c>
      <c r="R9" s="344">
        <f>単位行列I!R9-移輸入係数M!R9</f>
        <v>0</v>
      </c>
      <c r="S9" s="344">
        <f>単位行列I!S9-移輸入係数M!S9</f>
        <v>0</v>
      </c>
      <c r="T9" s="344">
        <f>単位行列I!T9-移輸入係数M!T9</f>
        <v>0</v>
      </c>
      <c r="U9" s="344">
        <f>単位行列I!U9-移輸入係数M!U9</f>
        <v>0</v>
      </c>
      <c r="V9" s="344">
        <f>単位行列I!V9-移輸入係数M!V9</f>
        <v>0</v>
      </c>
      <c r="W9" s="344">
        <f>単位行列I!W9-移輸入係数M!W9</f>
        <v>0</v>
      </c>
      <c r="X9" s="344">
        <f>単位行列I!X9-移輸入係数M!X9</f>
        <v>0</v>
      </c>
      <c r="Y9" s="344">
        <f>単位行列I!Y9-移輸入係数M!Y9</f>
        <v>0</v>
      </c>
      <c r="Z9" s="344">
        <f>単位行列I!Z9-移輸入係数M!Z9</f>
        <v>0</v>
      </c>
      <c r="AA9" s="344">
        <f>単位行列I!AA9-移輸入係数M!AA9</f>
        <v>0</v>
      </c>
      <c r="AB9" s="344">
        <f>単位行列I!AB9-移輸入係数M!AB9</f>
        <v>0</v>
      </c>
      <c r="AC9" s="344">
        <f>単位行列I!AC9-移輸入係数M!AC9</f>
        <v>0</v>
      </c>
      <c r="AD9" s="344">
        <f>単位行列I!AD9-移輸入係数M!AD9</f>
        <v>0</v>
      </c>
      <c r="AE9" s="344">
        <f>単位行列I!AE9-移輸入係数M!AE9</f>
        <v>0</v>
      </c>
      <c r="AF9" s="344">
        <f>単位行列I!AF9-移輸入係数M!AF9</f>
        <v>0</v>
      </c>
      <c r="AG9" s="344">
        <f>単位行列I!AG9-移輸入係数M!AG9</f>
        <v>0</v>
      </c>
      <c r="AH9" s="344">
        <f>単位行列I!AH9-移輸入係数M!AH9</f>
        <v>0</v>
      </c>
      <c r="AI9" s="344">
        <f>単位行列I!AI9-移輸入係数M!AI9</f>
        <v>0</v>
      </c>
      <c r="AJ9" s="344">
        <f>単位行列I!AJ9-移輸入係数M!AJ9</f>
        <v>0</v>
      </c>
      <c r="AK9" s="344">
        <f>単位行列I!AK9-移輸入係数M!AK9</f>
        <v>0</v>
      </c>
      <c r="AL9" s="344">
        <f>単位行列I!AL9-移輸入係数M!AL9</f>
        <v>0</v>
      </c>
      <c r="AM9" s="344">
        <f>単位行列I!AM9-移輸入係数M!AM9</f>
        <v>0</v>
      </c>
      <c r="AN9" s="344">
        <f>単位行列I!AN9-移輸入係数M!AN9</f>
        <v>0</v>
      </c>
      <c r="AO9" s="548">
        <f>単位行列I!AO9-移輸入係数M!AO9</f>
        <v>0</v>
      </c>
    </row>
    <row r="10" spans="1:41">
      <c r="A10" s="321" t="s">
        <v>34</v>
      </c>
      <c r="B10" s="251" t="s">
        <v>1</v>
      </c>
      <c r="C10" s="343">
        <f>単位行列I!C10-移輸入係数M!C10</f>
        <v>0</v>
      </c>
      <c r="D10" s="344">
        <f>単位行列I!D10-移輸入係数M!D10</f>
        <v>0</v>
      </c>
      <c r="E10" s="344">
        <f>単位行列I!E10-移輸入係数M!E10</f>
        <v>0</v>
      </c>
      <c r="F10" s="344">
        <f>単位行列I!F10-移輸入係数M!F10</f>
        <v>0.29204794021144731</v>
      </c>
      <c r="G10" s="344">
        <f>単位行列I!G10-移輸入係数M!G10</f>
        <v>0</v>
      </c>
      <c r="H10" s="344">
        <f>単位行列I!H10-移輸入係数M!H10</f>
        <v>0</v>
      </c>
      <c r="I10" s="344">
        <f>単位行列I!I10-移輸入係数M!I10</f>
        <v>0</v>
      </c>
      <c r="J10" s="344">
        <f>単位行列I!J10-移輸入係数M!J10</f>
        <v>0</v>
      </c>
      <c r="K10" s="344">
        <f>単位行列I!K10-移輸入係数M!K10</f>
        <v>0</v>
      </c>
      <c r="L10" s="344">
        <f>単位行列I!L10-移輸入係数M!L10</f>
        <v>0</v>
      </c>
      <c r="M10" s="344">
        <f>単位行列I!M10-移輸入係数M!M10</f>
        <v>0</v>
      </c>
      <c r="N10" s="344">
        <f>単位行列I!N10-移輸入係数M!N10</f>
        <v>0</v>
      </c>
      <c r="O10" s="344">
        <f>単位行列I!O10-移輸入係数M!O10</f>
        <v>0</v>
      </c>
      <c r="P10" s="344">
        <f>単位行列I!P10-移輸入係数M!P10</f>
        <v>0</v>
      </c>
      <c r="Q10" s="344">
        <f>単位行列I!Q10-移輸入係数M!Q10</f>
        <v>0</v>
      </c>
      <c r="R10" s="344">
        <f>単位行列I!R10-移輸入係数M!R10</f>
        <v>0</v>
      </c>
      <c r="S10" s="344">
        <f>単位行列I!S10-移輸入係数M!S10</f>
        <v>0</v>
      </c>
      <c r="T10" s="344">
        <f>単位行列I!T10-移輸入係数M!T10</f>
        <v>0</v>
      </c>
      <c r="U10" s="344">
        <f>単位行列I!U10-移輸入係数M!U10</f>
        <v>0</v>
      </c>
      <c r="V10" s="344">
        <f>単位行列I!V10-移輸入係数M!V10</f>
        <v>0</v>
      </c>
      <c r="W10" s="344">
        <f>単位行列I!W10-移輸入係数M!W10</f>
        <v>0</v>
      </c>
      <c r="X10" s="344">
        <f>単位行列I!X10-移輸入係数M!X10</f>
        <v>0</v>
      </c>
      <c r="Y10" s="344">
        <f>単位行列I!Y10-移輸入係数M!Y10</f>
        <v>0</v>
      </c>
      <c r="Z10" s="344">
        <f>単位行列I!Z10-移輸入係数M!Z10</f>
        <v>0</v>
      </c>
      <c r="AA10" s="344">
        <f>単位行列I!AA10-移輸入係数M!AA10</f>
        <v>0</v>
      </c>
      <c r="AB10" s="344">
        <f>単位行列I!AB10-移輸入係数M!AB10</f>
        <v>0</v>
      </c>
      <c r="AC10" s="344">
        <f>単位行列I!AC10-移輸入係数M!AC10</f>
        <v>0</v>
      </c>
      <c r="AD10" s="344">
        <f>単位行列I!AD10-移輸入係数M!AD10</f>
        <v>0</v>
      </c>
      <c r="AE10" s="344">
        <f>単位行列I!AE10-移輸入係数M!AE10</f>
        <v>0</v>
      </c>
      <c r="AF10" s="344">
        <f>単位行列I!AF10-移輸入係数M!AF10</f>
        <v>0</v>
      </c>
      <c r="AG10" s="344">
        <f>単位行列I!AG10-移輸入係数M!AG10</f>
        <v>0</v>
      </c>
      <c r="AH10" s="344">
        <f>単位行列I!AH10-移輸入係数M!AH10</f>
        <v>0</v>
      </c>
      <c r="AI10" s="344">
        <f>単位行列I!AI10-移輸入係数M!AI10</f>
        <v>0</v>
      </c>
      <c r="AJ10" s="344">
        <f>単位行列I!AJ10-移輸入係数M!AJ10</f>
        <v>0</v>
      </c>
      <c r="AK10" s="344">
        <f>単位行列I!AK10-移輸入係数M!AK10</f>
        <v>0</v>
      </c>
      <c r="AL10" s="344">
        <f>単位行列I!AL10-移輸入係数M!AL10</f>
        <v>0</v>
      </c>
      <c r="AM10" s="344">
        <f>単位行列I!AM10-移輸入係数M!AM10</f>
        <v>0</v>
      </c>
      <c r="AN10" s="344">
        <f>単位行列I!AN10-移輸入係数M!AN10</f>
        <v>0</v>
      </c>
      <c r="AO10" s="548">
        <f>単位行列I!AO10-移輸入係数M!AO10</f>
        <v>0</v>
      </c>
    </row>
    <row r="11" spans="1:41">
      <c r="A11" s="321" t="s">
        <v>201</v>
      </c>
      <c r="B11" s="251" t="s">
        <v>246</v>
      </c>
      <c r="C11" s="343">
        <f>単位行列I!C11-移輸入係数M!C11</f>
        <v>0</v>
      </c>
      <c r="D11" s="344">
        <f>単位行列I!D11-移輸入係数M!D11</f>
        <v>0</v>
      </c>
      <c r="E11" s="344">
        <f>単位行列I!E11-移輸入係数M!E11</f>
        <v>0</v>
      </c>
      <c r="F11" s="344">
        <f>単位行列I!F11-移輸入係数M!F11</f>
        <v>0</v>
      </c>
      <c r="G11" s="344">
        <f>単位行列I!G11-移輸入係数M!G11</f>
        <v>0.49676037629667458</v>
      </c>
      <c r="H11" s="344">
        <f>単位行列I!H11-移輸入係数M!H11</f>
        <v>0</v>
      </c>
      <c r="I11" s="344">
        <f>単位行列I!I11-移輸入係数M!I11</f>
        <v>0</v>
      </c>
      <c r="J11" s="344">
        <f>単位行列I!J11-移輸入係数M!J11</f>
        <v>0</v>
      </c>
      <c r="K11" s="344">
        <f>単位行列I!K11-移輸入係数M!K11</f>
        <v>0</v>
      </c>
      <c r="L11" s="344">
        <f>単位行列I!L11-移輸入係数M!L11</f>
        <v>0</v>
      </c>
      <c r="M11" s="344">
        <f>単位行列I!M11-移輸入係数M!M11</f>
        <v>0</v>
      </c>
      <c r="N11" s="344">
        <f>単位行列I!N11-移輸入係数M!N11</f>
        <v>0</v>
      </c>
      <c r="O11" s="344">
        <f>単位行列I!O11-移輸入係数M!O11</f>
        <v>0</v>
      </c>
      <c r="P11" s="344">
        <f>単位行列I!P11-移輸入係数M!P11</f>
        <v>0</v>
      </c>
      <c r="Q11" s="344">
        <f>単位行列I!Q11-移輸入係数M!Q11</f>
        <v>0</v>
      </c>
      <c r="R11" s="344">
        <f>単位行列I!R11-移輸入係数M!R11</f>
        <v>0</v>
      </c>
      <c r="S11" s="344">
        <f>単位行列I!S11-移輸入係数M!S11</f>
        <v>0</v>
      </c>
      <c r="T11" s="344">
        <f>単位行列I!T11-移輸入係数M!T11</f>
        <v>0</v>
      </c>
      <c r="U11" s="344">
        <f>単位行列I!U11-移輸入係数M!U11</f>
        <v>0</v>
      </c>
      <c r="V11" s="344">
        <f>単位行列I!V11-移輸入係数M!V11</f>
        <v>0</v>
      </c>
      <c r="W11" s="344">
        <f>単位行列I!W11-移輸入係数M!W11</f>
        <v>0</v>
      </c>
      <c r="X11" s="344">
        <f>単位行列I!X11-移輸入係数M!X11</f>
        <v>0</v>
      </c>
      <c r="Y11" s="344">
        <f>単位行列I!Y11-移輸入係数M!Y11</f>
        <v>0</v>
      </c>
      <c r="Z11" s="344">
        <f>単位行列I!Z11-移輸入係数M!Z11</f>
        <v>0</v>
      </c>
      <c r="AA11" s="344">
        <f>単位行列I!AA11-移輸入係数M!AA11</f>
        <v>0</v>
      </c>
      <c r="AB11" s="344">
        <f>単位行列I!AB11-移輸入係数M!AB11</f>
        <v>0</v>
      </c>
      <c r="AC11" s="344">
        <f>単位行列I!AC11-移輸入係数M!AC11</f>
        <v>0</v>
      </c>
      <c r="AD11" s="344">
        <f>単位行列I!AD11-移輸入係数M!AD11</f>
        <v>0</v>
      </c>
      <c r="AE11" s="344">
        <f>単位行列I!AE11-移輸入係数M!AE11</f>
        <v>0</v>
      </c>
      <c r="AF11" s="344">
        <f>単位行列I!AF11-移輸入係数M!AF11</f>
        <v>0</v>
      </c>
      <c r="AG11" s="344">
        <f>単位行列I!AG11-移輸入係数M!AG11</f>
        <v>0</v>
      </c>
      <c r="AH11" s="344">
        <f>単位行列I!AH11-移輸入係数M!AH11</f>
        <v>0</v>
      </c>
      <c r="AI11" s="344">
        <f>単位行列I!AI11-移輸入係数M!AI11</f>
        <v>0</v>
      </c>
      <c r="AJ11" s="344">
        <f>単位行列I!AJ11-移輸入係数M!AJ11</f>
        <v>0</v>
      </c>
      <c r="AK11" s="344">
        <f>単位行列I!AK11-移輸入係数M!AK11</f>
        <v>0</v>
      </c>
      <c r="AL11" s="344">
        <f>単位行列I!AL11-移輸入係数M!AL11</f>
        <v>0</v>
      </c>
      <c r="AM11" s="344">
        <f>単位行列I!AM11-移輸入係数M!AM11</f>
        <v>0</v>
      </c>
      <c r="AN11" s="344">
        <f>単位行列I!AN11-移輸入係数M!AN11</f>
        <v>0</v>
      </c>
      <c r="AO11" s="548">
        <f>単位行列I!AO11-移輸入係数M!AO11</f>
        <v>0</v>
      </c>
    </row>
    <row r="12" spans="1:41">
      <c r="A12" s="321" t="s">
        <v>202</v>
      </c>
      <c r="B12" s="251" t="s">
        <v>15</v>
      </c>
      <c r="C12" s="343">
        <f>単位行列I!C12-移輸入係数M!C12</f>
        <v>0</v>
      </c>
      <c r="D12" s="344">
        <f>単位行列I!D12-移輸入係数M!D12</f>
        <v>0</v>
      </c>
      <c r="E12" s="344">
        <f>単位行列I!E12-移輸入係数M!E12</f>
        <v>0</v>
      </c>
      <c r="F12" s="344">
        <f>単位行列I!F12-移輸入係数M!F12</f>
        <v>0</v>
      </c>
      <c r="G12" s="344">
        <f>単位行列I!G12-移輸入係数M!G12</f>
        <v>0</v>
      </c>
      <c r="H12" s="344">
        <f>単位行列I!H12-移輸入係数M!H12</f>
        <v>5.9451725511210696E-2</v>
      </c>
      <c r="I12" s="344">
        <f>単位行列I!I12-移輸入係数M!I12</f>
        <v>0</v>
      </c>
      <c r="J12" s="344">
        <f>単位行列I!J12-移輸入係数M!J12</f>
        <v>0</v>
      </c>
      <c r="K12" s="344">
        <f>単位行列I!K12-移輸入係数M!K12</f>
        <v>0</v>
      </c>
      <c r="L12" s="344">
        <f>単位行列I!L12-移輸入係数M!L12</f>
        <v>0</v>
      </c>
      <c r="M12" s="344">
        <f>単位行列I!M12-移輸入係数M!M12</f>
        <v>0</v>
      </c>
      <c r="N12" s="344">
        <f>単位行列I!N12-移輸入係数M!N12</f>
        <v>0</v>
      </c>
      <c r="O12" s="344">
        <f>単位行列I!O12-移輸入係数M!O12</f>
        <v>0</v>
      </c>
      <c r="P12" s="344">
        <f>単位行列I!P12-移輸入係数M!P12</f>
        <v>0</v>
      </c>
      <c r="Q12" s="344">
        <f>単位行列I!Q12-移輸入係数M!Q12</f>
        <v>0</v>
      </c>
      <c r="R12" s="344">
        <f>単位行列I!R12-移輸入係数M!R12</f>
        <v>0</v>
      </c>
      <c r="S12" s="344">
        <f>単位行列I!S12-移輸入係数M!S12</f>
        <v>0</v>
      </c>
      <c r="T12" s="344">
        <f>単位行列I!T12-移輸入係数M!T12</f>
        <v>0</v>
      </c>
      <c r="U12" s="344">
        <f>単位行列I!U12-移輸入係数M!U12</f>
        <v>0</v>
      </c>
      <c r="V12" s="344">
        <f>単位行列I!V12-移輸入係数M!V12</f>
        <v>0</v>
      </c>
      <c r="W12" s="344">
        <f>単位行列I!W12-移輸入係数M!W12</f>
        <v>0</v>
      </c>
      <c r="X12" s="344">
        <f>単位行列I!X12-移輸入係数M!X12</f>
        <v>0</v>
      </c>
      <c r="Y12" s="344">
        <f>単位行列I!Y12-移輸入係数M!Y12</f>
        <v>0</v>
      </c>
      <c r="Z12" s="344">
        <f>単位行列I!Z12-移輸入係数M!Z12</f>
        <v>0</v>
      </c>
      <c r="AA12" s="344">
        <f>単位行列I!AA12-移輸入係数M!AA12</f>
        <v>0</v>
      </c>
      <c r="AB12" s="344">
        <f>単位行列I!AB12-移輸入係数M!AB12</f>
        <v>0</v>
      </c>
      <c r="AC12" s="344">
        <f>単位行列I!AC12-移輸入係数M!AC12</f>
        <v>0</v>
      </c>
      <c r="AD12" s="344">
        <f>単位行列I!AD12-移輸入係数M!AD12</f>
        <v>0</v>
      </c>
      <c r="AE12" s="344">
        <f>単位行列I!AE12-移輸入係数M!AE12</f>
        <v>0</v>
      </c>
      <c r="AF12" s="344">
        <f>単位行列I!AF12-移輸入係数M!AF12</f>
        <v>0</v>
      </c>
      <c r="AG12" s="344">
        <f>単位行列I!AG12-移輸入係数M!AG12</f>
        <v>0</v>
      </c>
      <c r="AH12" s="344">
        <f>単位行列I!AH12-移輸入係数M!AH12</f>
        <v>0</v>
      </c>
      <c r="AI12" s="344">
        <f>単位行列I!AI12-移輸入係数M!AI12</f>
        <v>0</v>
      </c>
      <c r="AJ12" s="344">
        <f>単位行列I!AJ12-移輸入係数M!AJ12</f>
        <v>0</v>
      </c>
      <c r="AK12" s="344">
        <f>単位行列I!AK12-移輸入係数M!AK12</f>
        <v>0</v>
      </c>
      <c r="AL12" s="344">
        <f>単位行列I!AL12-移輸入係数M!AL12</f>
        <v>0</v>
      </c>
      <c r="AM12" s="344">
        <f>単位行列I!AM12-移輸入係数M!AM12</f>
        <v>0</v>
      </c>
      <c r="AN12" s="344">
        <f>単位行列I!AN12-移輸入係数M!AN12</f>
        <v>0</v>
      </c>
      <c r="AO12" s="548">
        <f>単位行列I!AO12-移輸入係数M!AO12</f>
        <v>0</v>
      </c>
    </row>
    <row r="13" spans="1:41">
      <c r="A13" s="321" t="s">
        <v>203</v>
      </c>
      <c r="B13" s="251" t="s">
        <v>16</v>
      </c>
      <c r="C13" s="343">
        <f>単位行列I!C13-移輸入係数M!C13</f>
        <v>0</v>
      </c>
      <c r="D13" s="344">
        <f>単位行列I!D13-移輸入係数M!D13</f>
        <v>0</v>
      </c>
      <c r="E13" s="344">
        <f>単位行列I!E13-移輸入係数M!E13</f>
        <v>0</v>
      </c>
      <c r="F13" s="344">
        <f>単位行列I!F13-移輸入係数M!F13</f>
        <v>0</v>
      </c>
      <c r="G13" s="344">
        <f>単位行列I!G13-移輸入係数M!G13</f>
        <v>0</v>
      </c>
      <c r="H13" s="344">
        <f>単位行列I!H13-移輸入係数M!H13</f>
        <v>0</v>
      </c>
      <c r="I13" s="344">
        <f>単位行列I!I13-移輸入係数M!I13</f>
        <v>0.2671896761460284</v>
      </c>
      <c r="J13" s="344">
        <f>単位行列I!J13-移輸入係数M!J13</f>
        <v>0</v>
      </c>
      <c r="K13" s="344">
        <f>単位行列I!K13-移輸入係数M!K13</f>
        <v>0</v>
      </c>
      <c r="L13" s="344">
        <f>単位行列I!L13-移輸入係数M!L13</f>
        <v>0</v>
      </c>
      <c r="M13" s="344">
        <f>単位行列I!M13-移輸入係数M!M13</f>
        <v>0</v>
      </c>
      <c r="N13" s="344">
        <f>単位行列I!N13-移輸入係数M!N13</f>
        <v>0</v>
      </c>
      <c r="O13" s="344">
        <f>単位行列I!O13-移輸入係数M!O13</f>
        <v>0</v>
      </c>
      <c r="P13" s="344">
        <f>単位行列I!P13-移輸入係数M!P13</f>
        <v>0</v>
      </c>
      <c r="Q13" s="344">
        <f>単位行列I!Q13-移輸入係数M!Q13</f>
        <v>0</v>
      </c>
      <c r="R13" s="344">
        <f>単位行列I!R13-移輸入係数M!R13</f>
        <v>0</v>
      </c>
      <c r="S13" s="344">
        <f>単位行列I!S13-移輸入係数M!S13</f>
        <v>0</v>
      </c>
      <c r="T13" s="344">
        <f>単位行列I!T13-移輸入係数M!T13</f>
        <v>0</v>
      </c>
      <c r="U13" s="344">
        <f>単位行列I!U13-移輸入係数M!U13</f>
        <v>0</v>
      </c>
      <c r="V13" s="344">
        <f>単位行列I!V13-移輸入係数M!V13</f>
        <v>0</v>
      </c>
      <c r="W13" s="344">
        <f>単位行列I!W13-移輸入係数M!W13</f>
        <v>0</v>
      </c>
      <c r="X13" s="344">
        <f>単位行列I!X13-移輸入係数M!X13</f>
        <v>0</v>
      </c>
      <c r="Y13" s="344">
        <f>単位行列I!Y13-移輸入係数M!Y13</f>
        <v>0</v>
      </c>
      <c r="Z13" s="344">
        <f>単位行列I!Z13-移輸入係数M!Z13</f>
        <v>0</v>
      </c>
      <c r="AA13" s="344">
        <f>単位行列I!AA13-移輸入係数M!AA13</f>
        <v>0</v>
      </c>
      <c r="AB13" s="344">
        <f>単位行列I!AB13-移輸入係数M!AB13</f>
        <v>0</v>
      </c>
      <c r="AC13" s="344">
        <f>単位行列I!AC13-移輸入係数M!AC13</f>
        <v>0</v>
      </c>
      <c r="AD13" s="344">
        <f>単位行列I!AD13-移輸入係数M!AD13</f>
        <v>0</v>
      </c>
      <c r="AE13" s="344">
        <f>単位行列I!AE13-移輸入係数M!AE13</f>
        <v>0</v>
      </c>
      <c r="AF13" s="344">
        <f>単位行列I!AF13-移輸入係数M!AF13</f>
        <v>0</v>
      </c>
      <c r="AG13" s="344">
        <f>単位行列I!AG13-移輸入係数M!AG13</f>
        <v>0</v>
      </c>
      <c r="AH13" s="344">
        <f>単位行列I!AH13-移輸入係数M!AH13</f>
        <v>0</v>
      </c>
      <c r="AI13" s="344">
        <f>単位行列I!AI13-移輸入係数M!AI13</f>
        <v>0</v>
      </c>
      <c r="AJ13" s="344">
        <f>単位行列I!AJ13-移輸入係数M!AJ13</f>
        <v>0</v>
      </c>
      <c r="AK13" s="344">
        <f>単位行列I!AK13-移輸入係数M!AK13</f>
        <v>0</v>
      </c>
      <c r="AL13" s="344">
        <f>単位行列I!AL13-移輸入係数M!AL13</f>
        <v>0</v>
      </c>
      <c r="AM13" s="344">
        <f>単位行列I!AM13-移輸入係数M!AM13</f>
        <v>0</v>
      </c>
      <c r="AN13" s="344">
        <f>単位行列I!AN13-移輸入係数M!AN13</f>
        <v>0</v>
      </c>
      <c r="AO13" s="548">
        <f>単位行列I!AO13-移輸入係数M!AO13</f>
        <v>0</v>
      </c>
    </row>
    <row r="14" spans="1:41">
      <c r="A14" s="321" t="s">
        <v>204</v>
      </c>
      <c r="B14" s="251" t="s">
        <v>17</v>
      </c>
      <c r="C14" s="343">
        <f>単位行列I!C14-移輸入係数M!C14</f>
        <v>0</v>
      </c>
      <c r="D14" s="344">
        <f>単位行列I!D14-移輸入係数M!D14</f>
        <v>0</v>
      </c>
      <c r="E14" s="344">
        <f>単位行列I!E14-移輸入係数M!E14</f>
        <v>0</v>
      </c>
      <c r="F14" s="344">
        <f>単位行列I!F14-移輸入係数M!F14</f>
        <v>0</v>
      </c>
      <c r="G14" s="344">
        <f>単位行列I!G14-移輸入係数M!G14</f>
        <v>0</v>
      </c>
      <c r="H14" s="344">
        <f>単位行列I!H14-移輸入係数M!H14</f>
        <v>0</v>
      </c>
      <c r="I14" s="344">
        <f>単位行列I!I14-移輸入係数M!I14</f>
        <v>0</v>
      </c>
      <c r="J14" s="344">
        <f>単位行列I!J14-移輸入係数M!J14</f>
        <v>5.3193266384467752E-2</v>
      </c>
      <c r="K14" s="344">
        <f>単位行列I!K14-移輸入係数M!K14</f>
        <v>0</v>
      </c>
      <c r="L14" s="344">
        <f>単位行列I!L14-移輸入係数M!L14</f>
        <v>0</v>
      </c>
      <c r="M14" s="344">
        <f>単位行列I!M14-移輸入係数M!M14</f>
        <v>0</v>
      </c>
      <c r="N14" s="344">
        <f>単位行列I!N14-移輸入係数M!N14</f>
        <v>0</v>
      </c>
      <c r="O14" s="344">
        <f>単位行列I!O14-移輸入係数M!O14</f>
        <v>0</v>
      </c>
      <c r="P14" s="344">
        <f>単位行列I!P14-移輸入係数M!P14</f>
        <v>0</v>
      </c>
      <c r="Q14" s="344">
        <f>単位行列I!Q14-移輸入係数M!Q14</f>
        <v>0</v>
      </c>
      <c r="R14" s="344">
        <f>単位行列I!R14-移輸入係数M!R14</f>
        <v>0</v>
      </c>
      <c r="S14" s="344">
        <f>単位行列I!S14-移輸入係数M!S14</f>
        <v>0</v>
      </c>
      <c r="T14" s="344">
        <f>単位行列I!T14-移輸入係数M!T14</f>
        <v>0</v>
      </c>
      <c r="U14" s="344">
        <f>単位行列I!U14-移輸入係数M!U14</f>
        <v>0</v>
      </c>
      <c r="V14" s="344">
        <f>単位行列I!V14-移輸入係数M!V14</f>
        <v>0</v>
      </c>
      <c r="W14" s="344">
        <f>単位行列I!W14-移輸入係数M!W14</f>
        <v>0</v>
      </c>
      <c r="X14" s="344">
        <f>単位行列I!X14-移輸入係数M!X14</f>
        <v>0</v>
      </c>
      <c r="Y14" s="344">
        <f>単位行列I!Y14-移輸入係数M!Y14</f>
        <v>0</v>
      </c>
      <c r="Z14" s="344">
        <f>単位行列I!Z14-移輸入係数M!Z14</f>
        <v>0</v>
      </c>
      <c r="AA14" s="344">
        <f>単位行列I!AA14-移輸入係数M!AA14</f>
        <v>0</v>
      </c>
      <c r="AB14" s="344">
        <f>単位行列I!AB14-移輸入係数M!AB14</f>
        <v>0</v>
      </c>
      <c r="AC14" s="344">
        <f>単位行列I!AC14-移輸入係数M!AC14</f>
        <v>0</v>
      </c>
      <c r="AD14" s="344">
        <f>単位行列I!AD14-移輸入係数M!AD14</f>
        <v>0</v>
      </c>
      <c r="AE14" s="344">
        <f>単位行列I!AE14-移輸入係数M!AE14</f>
        <v>0</v>
      </c>
      <c r="AF14" s="344">
        <f>単位行列I!AF14-移輸入係数M!AF14</f>
        <v>0</v>
      </c>
      <c r="AG14" s="344">
        <f>単位行列I!AG14-移輸入係数M!AG14</f>
        <v>0</v>
      </c>
      <c r="AH14" s="344">
        <f>単位行列I!AH14-移輸入係数M!AH14</f>
        <v>0</v>
      </c>
      <c r="AI14" s="344">
        <f>単位行列I!AI14-移輸入係数M!AI14</f>
        <v>0</v>
      </c>
      <c r="AJ14" s="344">
        <f>単位行列I!AJ14-移輸入係数M!AJ14</f>
        <v>0</v>
      </c>
      <c r="AK14" s="344">
        <f>単位行列I!AK14-移輸入係数M!AK14</f>
        <v>0</v>
      </c>
      <c r="AL14" s="344">
        <f>単位行列I!AL14-移輸入係数M!AL14</f>
        <v>0</v>
      </c>
      <c r="AM14" s="344">
        <f>単位行列I!AM14-移輸入係数M!AM14</f>
        <v>0</v>
      </c>
      <c r="AN14" s="344">
        <f>単位行列I!AN14-移輸入係数M!AN14</f>
        <v>0</v>
      </c>
      <c r="AO14" s="548">
        <f>単位行列I!AO14-移輸入係数M!AO14</f>
        <v>0</v>
      </c>
    </row>
    <row r="15" spans="1:41">
      <c r="A15" s="321" t="s">
        <v>205</v>
      </c>
      <c r="B15" s="251" t="s">
        <v>18</v>
      </c>
      <c r="C15" s="343">
        <f>単位行列I!C15-移輸入係数M!C15</f>
        <v>0</v>
      </c>
      <c r="D15" s="344">
        <f>単位行列I!D15-移輸入係数M!D15</f>
        <v>0</v>
      </c>
      <c r="E15" s="344">
        <f>単位行列I!E15-移輸入係数M!E15</f>
        <v>0</v>
      </c>
      <c r="F15" s="344">
        <f>単位行列I!F15-移輸入係数M!F15</f>
        <v>0</v>
      </c>
      <c r="G15" s="344">
        <f>単位行列I!G15-移輸入係数M!G15</f>
        <v>0</v>
      </c>
      <c r="H15" s="344">
        <f>単位行列I!H15-移輸入係数M!H15</f>
        <v>0</v>
      </c>
      <c r="I15" s="344">
        <f>単位行列I!I15-移輸入係数M!I15</f>
        <v>0</v>
      </c>
      <c r="J15" s="344">
        <f>単位行列I!J15-移輸入係数M!J15</f>
        <v>0</v>
      </c>
      <c r="K15" s="344">
        <f>単位行列I!K15-移輸入係数M!K15</f>
        <v>2.3124969731681877E-2</v>
      </c>
      <c r="L15" s="344">
        <f>単位行列I!L15-移輸入係数M!L15</f>
        <v>0</v>
      </c>
      <c r="M15" s="344">
        <f>単位行列I!M15-移輸入係数M!M15</f>
        <v>0</v>
      </c>
      <c r="N15" s="344">
        <f>単位行列I!N15-移輸入係数M!N15</f>
        <v>0</v>
      </c>
      <c r="O15" s="344">
        <f>単位行列I!O15-移輸入係数M!O15</f>
        <v>0</v>
      </c>
      <c r="P15" s="344">
        <f>単位行列I!P15-移輸入係数M!P15</f>
        <v>0</v>
      </c>
      <c r="Q15" s="344">
        <f>単位行列I!Q15-移輸入係数M!Q15</f>
        <v>0</v>
      </c>
      <c r="R15" s="344">
        <f>単位行列I!R15-移輸入係数M!R15</f>
        <v>0</v>
      </c>
      <c r="S15" s="344">
        <f>単位行列I!S15-移輸入係数M!S15</f>
        <v>0</v>
      </c>
      <c r="T15" s="344">
        <f>単位行列I!T15-移輸入係数M!T15</f>
        <v>0</v>
      </c>
      <c r="U15" s="344">
        <f>単位行列I!U15-移輸入係数M!U15</f>
        <v>0</v>
      </c>
      <c r="V15" s="344">
        <f>単位行列I!V15-移輸入係数M!V15</f>
        <v>0</v>
      </c>
      <c r="W15" s="344">
        <f>単位行列I!W15-移輸入係数M!W15</f>
        <v>0</v>
      </c>
      <c r="X15" s="344">
        <f>単位行列I!X15-移輸入係数M!X15</f>
        <v>0</v>
      </c>
      <c r="Y15" s="344">
        <f>単位行列I!Y15-移輸入係数M!Y15</f>
        <v>0</v>
      </c>
      <c r="Z15" s="344">
        <f>単位行列I!Z15-移輸入係数M!Z15</f>
        <v>0</v>
      </c>
      <c r="AA15" s="344">
        <f>単位行列I!AA15-移輸入係数M!AA15</f>
        <v>0</v>
      </c>
      <c r="AB15" s="344">
        <f>単位行列I!AB15-移輸入係数M!AB15</f>
        <v>0</v>
      </c>
      <c r="AC15" s="344">
        <f>単位行列I!AC15-移輸入係数M!AC15</f>
        <v>0</v>
      </c>
      <c r="AD15" s="344">
        <f>単位行列I!AD15-移輸入係数M!AD15</f>
        <v>0</v>
      </c>
      <c r="AE15" s="344">
        <f>単位行列I!AE15-移輸入係数M!AE15</f>
        <v>0</v>
      </c>
      <c r="AF15" s="344">
        <f>単位行列I!AF15-移輸入係数M!AF15</f>
        <v>0</v>
      </c>
      <c r="AG15" s="344">
        <f>単位行列I!AG15-移輸入係数M!AG15</f>
        <v>0</v>
      </c>
      <c r="AH15" s="344">
        <f>単位行列I!AH15-移輸入係数M!AH15</f>
        <v>0</v>
      </c>
      <c r="AI15" s="344">
        <f>単位行列I!AI15-移輸入係数M!AI15</f>
        <v>0</v>
      </c>
      <c r="AJ15" s="344">
        <f>単位行列I!AJ15-移輸入係数M!AJ15</f>
        <v>0</v>
      </c>
      <c r="AK15" s="344">
        <f>単位行列I!AK15-移輸入係数M!AK15</f>
        <v>0</v>
      </c>
      <c r="AL15" s="344">
        <f>単位行列I!AL15-移輸入係数M!AL15</f>
        <v>0</v>
      </c>
      <c r="AM15" s="344">
        <f>単位行列I!AM15-移輸入係数M!AM15</f>
        <v>0</v>
      </c>
      <c r="AN15" s="344">
        <f>単位行列I!AN15-移輸入係数M!AN15</f>
        <v>0</v>
      </c>
      <c r="AO15" s="548">
        <f>単位行列I!AO15-移輸入係数M!AO15</f>
        <v>0</v>
      </c>
    </row>
    <row r="16" spans="1:41">
      <c r="A16" s="321" t="s">
        <v>206</v>
      </c>
      <c r="B16" s="251" t="s">
        <v>418</v>
      </c>
      <c r="C16" s="343">
        <f>単位行列I!C16-移輸入係数M!C16</f>
        <v>0</v>
      </c>
      <c r="D16" s="344">
        <f>単位行列I!D16-移輸入係数M!D16</f>
        <v>0</v>
      </c>
      <c r="E16" s="344">
        <f>単位行列I!E16-移輸入係数M!E16</f>
        <v>0</v>
      </c>
      <c r="F16" s="344">
        <f>単位行列I!F16-移輸入係数M!F16</f>
        <v>0</v>
      </c>
      <c r="G16" s="344">
        <f>単位行列I!G16-移輸入係数M!G16</f>
        <v>0</v>
      </c>
      <c r="H16" s="344">
        <f>単位行列I!H16-移輸入係数M!H16</f>
        <v>0</v>
      </c>
      <c r="I16" s="344">
        <f>単位行列I!I16-移輸入係数M!I16</f>
        <v>0</v>
      </c>
      <c r="J16" s="344">
        <f>単位行列I!J16-移輸入係数M!J16</f>
        <v>0</v>
      </c>
      <c r="K16" s="344">
        <f>単位行列I!K16-移輸入係数M!K16</f>
        <v>0</v>
      </c>
      <c r="L16" s="344">
        <f>単位行列I!L16-移輸入係数M!L16</f>
        <v>0.12405443868109456</v>
      </c>
      <c r="M16" s="344">
        <f>単位行列I!M16-移輸入係数M!M16</f>
        <v>0</v>
      </c>
      <c r="N16" s="344">
        <f>単位行列I!N16-移輸入係数M!N16</f>
        <v>0</v>
      </c>
      <c r="O16" s="344">
        <f>単位行列I!O16-移輸入係数M!O16</f>
        <v>0</v>
      </c>
      <c r="P16" s="344">
        <f>単位行列I!P16-移輸入係数M!P16</f>
        <v>0</v>
      </c>
      <c r="Q16" s="344">
        <f>単位行列I!Q16-移輸入係数M!Q16</f>
        <v>0</v>
      </c>
      <c r="R16" s="344">
        <f>単位行列I!R16-移輸入係数M!R16</f>
        <v>0</v>
      </c>
      <c r="S16" s="344">
        <f>単位行列I!S16-移輸入係数M!S16</f>
        <v>0</v>
      </c>
      <c r="T16" s="344">
        <f>単位行列I!T16-移輸入係数M!T16</f>
        <v>0</v>
      </c>
      <c r="U16" s="344">
        <f>単位行列I!U16-移輸入係数M!U16</f>
        <v>0</v>
      </c>
      <c r="V16" s="344">
        <f>単位行列I!V16-移輸入係数M!V16</f>
        <v>0</v>
      </c>
      <c r="W16" s="344">
        <f>単位行列I!W16-移輸入係数M!W16</f>
        <v>0</v>
      </c>
      <c r="X16" s="344">
        <f>単位行列I!X16-移輸入係数M!X16</f>
        <v>0</v>
      </c>
      <c r="Y16" s="344">
        <f>単位行列I!Y16-移輸入係数M!Y16</f>
        <v>0</v>
      </c>
      <c r="Z16" s="344">
        <f>単位行列I!Z16-移輸入係数M!Z16</f>
        <v>0</v>
      </c>
      <c r="AA16" s="344">
        <f>単位行列I!AA16-移輸入係数M!AA16</f>
        <v>0</v>
      </c>
      <c r="AB16" s="344">
        <f>単位行列I!AB16-移輸入係数M!AB16</f>
        <v>0</v>
      </c>
      <c r="AC16" s="344">
        <f>単位行列I!AC16-移輸入係数M!AC16</f>
        <v>0</v>
      </c>
      <c r="AD16" s="344">
        <f>単位行列I!AD16-移輸入係数M!AD16</f>
        <v>0</v>
      </c>
      <c r="AE16" s="344">
        <f>単位行列I!AE16-移輸入係数M!AE16</f>
        <v>0</v>
      </c>
      <c r="AF16" s="344">
        <f>単位行列I!AF16-移輸入係数M!AF16</f>
        <v>0</v>
      </c>
      <c r="AG16" s="344">
        <f>単位行列I!AG16-移輸入係数M!AG16</f>
        <v>0</v>
      </c>
      <c r="AH16" s="344">
        <f>単位行列I!AH16-移輸入係数M!AH16</f>
        <v>0</v>
      </c>
      <c r="AI16" s="344">
        <f>単位行列I!AI16-移輸入係数M!AI16</f>
        <v>0</v>
      </c>
      <c r="AJ16" s="344">
        <f>単位行列I!AJ16-移輸入係数M!AJ16</f>
        <v>0</v>
      </c>
      <c r="AK16" s="344">
        <f>単位行列I!AK16-移輸入係数M!AK16</f>
        <v>0</v>
      </c>
      <c r="AL16" s="344">
        <f>単位行列I!AL16-移輸入係数M!AL16</f>
        <v>0</v>
      </c>
      <c r="AM16" s="344">
        <f>単位行列I!AM16-移輸入係数M!AM16</f>
        <v>0</v>
      </c>
      <c r="AN16" s="344">
        <f>単位行列I!AN16-移輸入係数M!AN16</f>
        <v>0</v>
      </c>
      <c r="AO16" s="548">
        <f>単位行列I!AO16-移輸入係数M!AO16</f>
        <v>0</v>
      </c>
    </row>
    <row r="17" spans="1:41">
      <c r="A17" s="321" t="s">
        <v>207</v>
      </c>
      <c r="B17" s="251" t="s">
        <v>19</v>
      </c>
      <c r="C17" s="343">
        <f>単位行列I!C17-移輸入係数M!C17</f>
        <v>0</v>
      </c>
      <c r="D17" s="344">
        <f>単位行列I!D17-移輸入係数M!D17</f>
        <v>0</v>
      </c>
      <c r="E17" s="344">
        <f>単位行列I!E17-移輸入係数M!E17</f>
        <v>0</v>
      </c>
      <c r="F17" s="344">
        <f>単位行列I!F17-移輸入係数M!F17</f>
        <v>0</v>
      </c>
      <c r="G17" s="344">
        <f>単位行列I!G17-移輸入係数M!G17</f>
        <v>0</v>
      </c>
      <c r="H17" s="344">
        <f>単位行列I!H17-移輸入係数M!H17</f>
        <v>0</v>
      </c>
      <c r="I17" s="344">
        <f>単位行列I!I17-移輸入係数M!I17</f>
        <v>0</v>
      </c>
      <c r="J17" s="344">
        <f>単位行列I!J17-移輸入係数M!J17</f>
        <v>0</v>
      </c>
      <c r="K17" s="344">
        <f>単位行列I!K17-移輸入係数M!K17</f>
        <v>0</v>
      </c>
      <c r="L17" s="344">
        <f>単位行列I!L17-移輸入係数M!L17</f>
        <v>0</v>
      </c>
      <c r="M17" s="344">
        <f>単位行列I!M17-移輸入係数M!M17</f>
        <v>0.41948091155409217</v>
      </c>
      <c r="N17" s="344">
        <f>単位行列I!N17-移輸入係数M!N17</f>
        <v>0</v>
      </c>
      <c r="O17" s="344">
        <f>単位行列I!O17-移輸入係数M!O17</f>
        <v>0</v>
      </c>
      <c r="P17" s="344">
        <f>単位行列I!P17-移輸入係数M!P17</f>
        <v>0</v>
      </c>
      <c r="Q17" s="344">
        <f>単位行列I!Q17-移輸入係数M!Q17</f>
        <v>0</v>
      </c>
      <c r="R17" s="344">
        <f>単位行列I!R17-移輸入係数M!R17</f>
        <v>0</v>
      </c>
      <c r="S17" s="344">
        <f>単位行列I!S17-移輸入係数M!S17</f>
        <v>0</v>
      </c>
      <c r="T17" s="344">
        <f>単位行列I!T17-移輸入係数M!T17</f>
        <v>0</v>
      </c>
      <c r="U17" s="344">
        <f>単位行列I!U17-移輸入係数M!U17</f>
        <v>0</v>
      </c>
      <c r="V17" s="344">
        <f>単位行列I!V17-移輸入係数M!V17</f>
        <v>0</v>
      </c>
      <c r="W17" s="344">
        <f>単位行列I!W17-移輸入係数M!W17</f>
        <v>0</v>
      </c>
      <c r="X17" s="344">
        <f>単位行列I!X17-移輸入係数M!X17</f>
        <v>0</v>
      </c>
      <c r="Y17" s="344">
        <f>単位行列I!Y17-移輸入係数M!Y17</f>
        <v>0</v>
      </c>
      <c r="Z17" s="344">
        <f>単位行列I!Z17-移輸入係数M!Z17</f>
        <v>0</v>
      </c>
      <c r="AA17" s="344">
        <f>単位行列I!AA17-移輸入係数M!AA17</f>
        <v>0</v>
      </c>
      <c r="AB17" s="344">
        <f>単位行列I!AB17-移輸入係数M!AB17</f>
        <v>0</v>
      </c>
      <c r="AC17" s="344">
        <f>単位行列I!AC17-移輸入係数M!AC17</f>
        <v>0</v>
      </c>
      <c r="AD17" s="344">
        <f>単位行列I!AD17-移輸入係数M!AD17</f>
        <v>0</v>
      </c>
      <c r="AE17" s="344">
        <f>単位行列I!AE17-移輸入係数M!AE17</f>
        <v>0</v>
      </c>
      <c r="AF17" s="344">
        <f>単位行列I!AF17-移輸入係数M!AF17</f>
        <v>0</v>
      </c>
      <c r="AG17" s="344">
        <f>単位行列I!AG17-移輸入係数M!AG17</f>
        <v>0</v>
      </c>
      <c r="AH17" s="344">
        <f>単位行列I!AH17-移輸入係数M!AH17</f>
        <v>0</v>
      </c>
      <c r="AI17" s="344">
        <f>単位行列I!AI17-移輸入係数M!AI17</f>
        <v>0</v>
      </c>
      <c r="AJ17" s="344">
        <f>単位行列I!AJ17-移輸入係数M!AJ17</f>
        <v>0</v>
      </c>
      <c r="AK17" s="344">
        <f>単位行列I!AK17-移輸入係数M!AK17</f>
        <v>0</v>
      </c>
      <c r="AL17" s="344">
        <f>単位行列I!AL17-移輸入係数M!AL17</f>
        <v>0</v>
      </c>
      <c r="AM17" s="344">
        <f>単位行列I!AM17-移輸入係数M!AM17</f>
        <v>0</v>
      </c>
      <c r="AN17" s="344">
        <f>単位行列I!AN17-移輸入係数M!AN17</f>
        <v>0</v>
      </c>
      <c r="AO17" s="548">
        <f>単位行列I!AO17-移輸入係数M!AO17</f>
        <v>0</v>
      </c>
    </row>
    <row r="18" spans="1:41">
      <c r="A18" s="321" t="s">
        <v>208</v>
      </c>
      <c r="B18" s="251" t="s">
        <v>20</v>
      </c>
      <c r="C18" s="343">
        <f>単位行列I!C18-移輸入係数M!C18</f>
        <v>0</v>
      </c>
      <c r="D18" s="344">
        <f>単位行列I!D18-移輸入係数M!D18</f>
        <v>0</v>
      </c>
      <c r="E18" s="344">
        <f>単位行列I!E18-移輸入係数M!E18</f>
        <v>0</v>
      </c>
      <c r="F18" s="344">
        <f>単位行列I!F18-移輸入係数M!F18</f>
        <v>0</v>
      </c>
      <c r="G18" s="344">
        <f>単位行列I!G18-移輸入係数M!G18</f>
        <v>0</v>
      </c>
      <c r="H18" s="344">
        <f>単位行列I!H18-移輸入係数M!H18</f>
        <v>0</v>
      </c>
      <c r="I18" s="344">
        <f>単位行列I!I18-移輸入係数M!I18</f>
        <v>0</v>
      </c>
      <c r="J18" s="344">
        <f>単位行列I!J18-移輸入係数M!J18</f>
        <v>0</v>
      </c>
      <c r="K18" s="344">
        <f>単位行列I!K18-移輸入係数M!K18</f>
        <v>0</v>
      </c>
      <c r="L18" s="344">
        <f>単位行列I!L18-移輸入係数M!L18</f>
        <v>0</v>
      </c>
      <c r="M18" s="344">
        <f>単位行列I!M18-移輸入係数M!M18</f>
        <v>0</v>
      </c>
      <c r="N18" s="344">
        <f>単位行列I!N18-移輸入係数M!N18</f>
        <v>2.749912308767144E-2</v>
      </c>
      <c r="O18" s="344">
        <f>単位行列I!O18-移輸入係数M!O18</f>
        <v>0</v>
      </c>
      <c r="P18" s="344">
        <f>単位行列I!P18-移輸入係数M!P18</f>
        <v>0</v>
      </c>
      <c r="Q18" s="344">
        <f>単位行列I!Q18-移輸入係数M!Q18</f>
        <v>0</v>
      </c>
      <c r="R18" s="344">
        <f>単位行列I!R18-移輸入係数M!R18</f>
        <v>0</v>
      </c>
      <c r="S18" s="344">
        <f>単位行列I!S18-移輸入係数M!S18</f>
        <v>0</v>
      </c>
      <c r="T18" s="344">
        <f>単位行列I!T18-移輸入係数M!T18</f>
        <v>0</v>
      </c>
      <c r="U18" s="344">
        <f>単位行列I!U18-移輸入係数M!U18</f>
        <v>0</v>
      </c>
      <c r="V18" s="344">
        <f>単位行列I!V18-移輸入係数M!V18</f>
        <v>0</v>
      </c>
      <c r="W18" s="344">
        <f>単位行列I!W18-移輸入係数M!W18</f>
        <v>0</v>
      </c>
      <c r="X18" s="344">
        <f>単位行列I!X18-移輸入係数M!X18</f>
        <v>0</v>
      </c>
      <c r="Y18" s="344">
        <f>単位行列I!Y18-移輸入係数M!Y18</f>
        <v>0</v>
      </c>
      <c r="Z18" s="344">
        <f>単位行列I!Z18-移輸入係数M!Z18</f>
        <v>0</v>
      </c>
      <c r="AA18" s="344">
        <f>単位行列I!AA18-移輸入係数M!AA18</f>
        <v>0</v>
      </c>
      <c r="AB18" s="344">
        <f>単位行列I!AB18-移輸入係数M!AB18</f>
        <v>0</v>
      </c>
      <c r="AC18" s="344">
        <f>単位行列I!AC18-移輸入係数M!AC18</f>
        <v>0</v>
      </c>
      <c r="AD18" s="344">
        <f>単位行列I!AD18-移輸入係数M!AD18</f>
        <v>0</v>
      </c>
      <c r="AE18" s="344">
        <f>単位行列I!AE18-移輸入係数M!AE18</f>
        <v>0</v>
      </c>
      <c r="AF18" s="344">
        <f>単位行列I!AF18-移輸入係数M!AF18</f>
        <v>0</v>
      </c>
      <c r="AG18" s="344">
        <f>単位行列I!AG18-移輸入係数M!AG18</f>
        <v>0</v>
      </c>
      <c r="AH18" s="344">
        <f>単位行列I!AH18-移輸入係数M!AH18</f>
        <v>0</v>
      </c>
      <c r="AI18" s="344">
        <f>単位行列I!AI18-移輸入係数M!AI18</f>
        <v>0</v>
      </c>
      <c r="AJ18" s="344">
        <f>単位行列I!AJ18-移輸入係数M!AJ18</f>
        <v>0</v>
      </c>
      <c r="AK18" s="344">
        <f>単位行列I!AK18-移輸入係数M!AK18</f>
        <v>0</v>
      </c>
      <c r="AL18" s="344">
        <f>単位行列I!AL18-移輸入係数M!AL18</f>
        <v>0</v>
      </c>
      <c r="AM18" s="344">
        <f>単位行列I!AM18-移輸入係数M!AM18</f>
        <v>0</v>
      </c>
      <c r="AN18" s="344">
        <f>単位行列I!AN18-移輸入係数M!AN18</f>
        <v>0</v>
      </c>
      <c r="AO18" s="548">
        <f>単位行列I!AO18-移輸入係数M!AO18</f>
        <v>0</v>
      </c>
    </row>
    <row r="19" spans="1:41">
      <c r="A19" s="321" t="s">
        <v>209</v>
      </c>
      <c r="B19" s="251" t="s">
        <v>21</v>
      </c>
      <c r="C19" s="343">
        <f>単位行列I!C19-移輸入係数M!C19</f>
        <v>0</v>
      </c>
      <c r="D19" s="344">
        <f>単位行列I!D19-移輸入係数M!D19</f>
        <v>0</v>
      </c>
      <c r="E19" s="344">
        <f>単位行列I!E19-移輸入係数M!E19</f>
        <v>0</v>
      </c>
      <c r="F19" s="344">
        <f>単位行列I!F19-移輸入係数M!F19</f>
        <v>0</v>
      </c>
      <c r="G19" s="344">
        <f>単位行列I!G19-移輸入係数M!G19</f>
        <v>0</v>
      </c>
      <c r="H19" s="344">
        <f>単位行列I!H19-移輸入係数M!H19</f>
        <v>0</v>
      </c>
      <c r="I19" s="344">
        <f>単位行列I!I19-移輸入係数M!I19</f>
        <v>0</v>
      </c>
      <c r="J19" s="344">
        <f>単位行列I!J19-移輸入係数M!J19</f>
        <v>0</v>
      </c>
      <c r="K19" s="344">
        <f>単位行列I!K19-移輸入係数M!K19</f>
        <v>0</v>
      </c>
      <c r="L19" s="344">
        <f>単位行列I!L19-移輸入係数M!L19</f>
        <v>0</v>
      </c>
      <c r="M19" s="344">
        <f>単位行列I!M19-移輸入係数M!M19</f>
        <v>0</v>
      </c>
      <c r="N19" s="344">
        <f>単位行列I!N19-移輸入係数M!N19</f>
        <v>0</v>
      </c>
      <c r="O19" s="344">
        <f>単位行列I!O19-移輸入係数M!O19</f>
        <v>2.2549494630007105E-2</v>
      </c>
      <c r="P19" s="344">
        <f>単位行列I!P19-移輸入係数M!P19</f>
        <v>0</v>
      </c>
      <c r="Q19" s="344">
        <f>単位行列I!Q19-移輸入係数M!Q19</f>
        <v>0</v>
      </c>
      <c r="R19" s="344">
        <f>単位行列I!R19-移輸入係数M!R19</f>
        <v>0</v>
      </c>
      <c r="S19" s="344">
        <f>単位行列I!S19-移輸入係数M!S19</f>
        <v>0</v>
      </c>
      <c r="T19" s="344">
        <f>単位行列I!T19-移輸入係数M!T19</f>
        <v>0</v>
      </c>
      <c r="U19" s="344">
        <f>単位行列I!U19-移輸入係数M!U19</f>
        <v>0</v>
      </c>
      <c r="V19" s="344">
        <f>単位行列I!V19-移輸入係数M!V19</f>
        <v>0</v>
      </c>
      <c r="W19" s="344">
        <f>単位行列I!W19-移輸入係数M!W19</f>
        <v>0</v>
      </c>
      <c r="X19" s="344">
        <f>単位行列I!X19-移輸入係数M!X19</f>
        <v>0</v>
      </c>
      <c r="Y19" s="344">
        <f>単位行列I!Y19-移輸入係数M!Y19</f>
        <v>0</v>
      </c>
      <c r="Z19" s="344">
        <f>単位行列I!Z19-移輸入係数M!Z19</f>
        <v>0</v>
      </c>
      <c r="AA19" s="344">
        <f>単位行列I!AA19-移輸入係数M!AA19</f>
        <v>0</v>
      </c>
      <c r="AB19" s="344">
        <f>単位行列I!AB19-移輸入係数M!AB19</f>
        <v>0</v>
      </c>
      <c r="AC19" s="344">
        <f>単位行列I!AC19-移輸入係数M!AC19</f>
        <v>0</v>
      </c>
      <c r="AD19" s="344">
        <f>単位行列I!AD19-移輸入係数M!AD19</f>
        <v>0</v>
      </c>
      <c r="AE19" s="344">
        <f>単位行列I!AE19-移輸入係数M!AE19</f>
        <v>0</v>
      </c>
      <c r="AF19" s="344">
        <f>単位行列I!AF19-移輸入係数M!AF19</f>
        <v>0</v>
      </c>
      <c r="AG19" s="344">
        <f>単位行列I!AG19-移輸入係数M!AG19</f>
        <v>0</v>
      </c>
      <c r="AH19" s="344">
        <f>単位行列I!AH19-移輸入係数M!AH19</f>
        <v>0</v>
      </c>
      <c r="AI19" s="344">
        <f>単位行列I!AI19-移輸入係数M!AI19</f>
        <v>0</v>
      </c>
      <c r="AJ19" s="344">
        <f>単位行列I!AJ19-移輸入係数M!AJ19</f>
        <v>0</v>
      </c>
      <c r="AK19" s="344">
        <f>単位行列I!AK19-移輸入係数M!AK19</f>
        <v>0</v>
      </c>
      <c r="AL19" s="344">
        <f>単位行列I!AL19-移輸入係数M!AL19</f>
        <v>0</v>
      </c>
      <c r="AM19" s="344">
        <f>単位行列I!AM19-移輸入係数M!AM19</f>
        <v>0</v>
      </c>
      <c r="AN19" s="344">
        <f>単位行列I!AN19-移輸入係数M!AN19</f>
        <v>0</v>
      </c>
      <c r="AO19" s="548">
        <f>単位行列I!AO19-移輸入係数M!AO19</f>
        <v>0</v>
      </c>
    </row>
    <row r="20" spans="1:41">
      <c r="A20" s="321" t="s">
        <v>210</v>
      </c>
      <c r="B20" s="251" t="s">
        <v>22</v>
      </c>
      <c r="C20" s="343">
        <f>単位行列I!C20-移輸入係数M!C20</f>
        <v>0</v>
      </c>
      <c r="D20" s="344">
        <f>単位行列I!D20-移輸入係数M!D20</f>
        <v>0</v>
      </c>
      <c r="E20" s="344">
        <f>単位行列I!E20-移輸入係数M!E20</f>
        <v>0</v>
      </c>
      <c r="F20" s="344">
        <f>単位行列I!F20-移輸入係数M!F20</f>
        <v>0</v>
      </c>
      <c r="G20" s="344">
        <f>単位行列I!G20-移輸入係数M!G20</f>
        <v>0</v>
      </c>
      <c r="H20" s="344">
        <f>単位行列I!H20-移輸入係数M!H20</f>
        <v>0</v>
      </c>
      <c r="I20" s="344">
        <f>単位行列I!I20-移輸入係数M!I20</f>
        <v>0</v>
      </c>
      <c r="J20" s="344">
        <f>単位行列I!J20-移輸入係数M!J20</f>
        <v>0</v>
      </c>
      <c r="K20" s="344">
        <f>単位行列I!K20-移輸入係数M!K20</f>
        <v>0</v>
      </c>
      <c r="L20" s="344">
        <f>単位行列I!L20-移輸入係数M!L20</f>
        <v>0</v>
      </c>
      <c r="M20" s="344">
        <f>単位行列I!M20-移輸入係数M!M20</f>
        <v>0</v>
      </c>
      <c r="N20" s="344">
        <f>単位行列I!N20-移輸入係数M!N20</f>
        <v>0</v>
      </c>
      <c r="O20" s="344">
        <f>単位行列I!O20-移輸入係数M!O20</f>
        <v>0</v>
      </c>
      <c r="P20" s="344">
        <f>単位行列I!P20-移輸入係数M!P20</f>
        <v>0.15620050399556473</v>
      </c>
      <c r="Q20" s="344">
        <f>単位行列I!Q20-移輸入係数M!Q20</f>
        <v>0</v>
      </c>
      <c r="R20" s="344">
        <f>単位行列I!R20-移輸入係数M!R20</f>
        <v>0</v>
      </c>
      <c r="S20" s="344">
        <f>単位行列I!S20-移輸入係数M!S20</f>
        <v>0</v>
      </c>
      <c r="T20" s="344">
        <f>単位行列I!T20-移輸入係数M!T20</f>
        <v>0</v>
      </c>
      <c r="U20" s="344">
        <f>単位行列I!U20-移輸入係数M!U20</f>
        <v>0</v>
      </c>
      <c r="V20" s="344">
        <f>単位行列I!V20-移輸入係数M!V20</f>
        <v>0</v>
      </c>
      <c r="W20" s="344">
        <f>単位行列I!W20-移輸入係数M!W20</f>
        <v>0</v>
      </c>
      <c r="X20" s="344">
        <f>単位行列I!X20-移輸入係数M!X20</f>
        <v>0</v>
      </c>
      <c r="Y20" s="344">
        <f>単位行列I!Y20-移輸入係数M!Y20</f>
        <v>0</v>
      </c>
      <c r="Z20" s="344">
        <f>単位行列I!Z20-移輸入係数M!Z20</f>
        <v>0</v>
      </c>
      <c r="AA20" s="344">
        <f>単位行列I!AA20-移輸入係数M!AA20</f>
        <v>0</v>
      </c>
      <c r="AB20" s="344">
        <f>単位行列I!AB20-移輸入係数M!AB20</f>
        <v>0</v>
      </c>
      <c r="AC20" s="344">
        <f>単位行列I!AC20-移輸入係数M!AC20</f>
        <v>0</v>
      </c>
      <c r="AD20" s="344">
        <f>単位行列I!AD20-移輸入係数M!AD20</f>
        <v>0</v>
      </c>
      <c r="AE20" s="344">
        <f>単位行列I!AE20-移輸入係数M!AE20</f>
        <v>0</v>
      </c>
      <c r="AF20" s="344">
        <f>単位行列I!AF20-移輸入係数M!AF20</f>
        <v>0</v>
      </c>
      <c r="AG20" s="344">
        <f>単位行列I!AG20-移輸入係数M!AG20</f>
        <v>0</v>
      </c>
      <c r="AH20" s="344">
        <f>単位行列I!AH20-移輸入係数M!AH20</f>
        <v>0</v>
      </c>
      <c r="AI20" s="344">
        <f>単位行列I!AI20-移輸入係数M!AI20</f>
        <v>0</v>
      </c>
      <c r="AJ20" s="344">
        <f>単位行列I!AJ20-移輸入係数M!AJ20</f>
        <v>0</v>
      </c>
      <c r="AK20" s="344">
        <f>単位行列I!AK20-移輸入係数M!AK20</f>
        <v>0</v>
      </c>
      <c r="AL20" s="344">
        <f>単位行列I!AL20-移輸入係数M!AL20</f>
        <v>0</v>
      </c>
      <c r="AM20" s="344">
        <f>単位行列I!AM20-移輸入係数M!AM20</f>
        <v>0</v>
      </c>
      <c r="AN20" s="344">
        <f>単位行列I!AN20-移輸入係数M!AN20</f>
        <v>0</v>
      </c>
      <c r="AO20" s="548">
        <f>単位行列I!AO20-移輸入係数M!AO20</f>
        <v>0</v>
      </c>
    </row>
    <row r="21" spans="1:41">
      <c r="A21" s="321" t="s">
        <v>211</v>
      </c>
      <c r="B21" s="251" t="s">
        <v>247</v>
      </c>
      <c r="C21" s="343">
        <f>単位行列I!C21-移輸入係数M!C21</f>
        <v>0</v>
      </c>
      <c r="D21" s="344">
        <f>単位行列I!D21-移輸入係数M!D21</f>
        <v>0</v>
      </c>
      <c r="E21" s="344">
        <f>単位行列I!E21-移輸入係数M!E21</f>
        <v>0</v>
      </c>
      <c r="F21" s="344">
        <f>単位行列I!F21-移輸入係数M!F21</f>
        <v>0</v>
      </c>
      <c r="G21" s="344">
        <f>単位行列I!G21-移輸入係数M!G21</f>
        <v>0</v>
      </c>
      <c r="H21" s="344">
        <f>単位行列I!H21-移輸入係数M!H21</f>
        <v>0</v>
      </c>
      <c r="I21" s="344">
        <f>単位行列I!I21-移輸入係数M!I21</f>
        <v>0</v>
      </c>
      <c r="J21" s="344">
        <f>単位行列I!J21-移輸入係数M!J21</f>
        <v>0</v>
      </c>
      <c r="K21" s="344">
        <f>単位行列I!K21-移輸入係数M!K21</f>
        <v>0</v>
      </c>
      <c r="L21" s="344">
        <f>単位行列I!L21-移輸入係数M!L21</f>
        <v>0</v>
      </c>
      <c r="M21" s="344">
        <f>単位行列I!M21-移輸入係数M!M21</f>
        <v>0</v>
      </c>
      <c r="N21" s="344">
        <f>単位行列I!N21-移輸入係数M!N21</f>
        <v>0</v>
      </c>
      <c r="O21" s="344">
        <f>単位行列I!O21-移輸入係数M!O21</f>
        <v>0</v>
      </c>
      <c r="P21" s="344">
        <f>単位行列I!P21-移輸入係数M!P21</f>
        <v>0</v>
      </c>
      <c r="Q21" s="344">
        <f>単位行列I!Q21-移輸入係数M!Q21</f>
        <v>3.4094325492248223E-2</v>
      </c>
      <c r="R21" s="344">
        <f>単位行列I!R21-移輸入係数M!R21</f>
        <v>0</v>
      </c>
      <c r="S21" s="344">
        <f>単位行列I!S21-移輸入係数M!S21</f>
        <v>0</v>
      </c>
      <c r="T21" s="344">
        <f>単位行列I!T21-移輸入係数M!T21</f>
        <v>0</v>
      </c>
      <c r="U21" s="344">
        <f>単位行列I!U21-移輸入係数M!U21</f>
        <v>0</v>
      </c>
      <c r="V21" s="344">
        <f>単位行列I!V21-移輸入係数M!V21</f>
        <v>0</v>
      </c>
      <c r="W21" s="344">
        <f>単位行列I!W21-移輸入係数M!W21</f>
        <v>0</v>
      </c>
      <c r="X21" s="344">
        <f>単位行列I!X21-移輸入係数M!X21</f>
        <v>0</v>
      </c>
      <c r="Y21" s="344">
        <f>単位行列I!Y21-移輸入係数M!Y21</f>
        <v>0</v>
      </c>
      <c r="Z21" s="344">
        <f>単位行列I!Z21-移輸入係数M!Z21</f>
        <v>0</v>
      </c>
      <c r="AA21" s="344">
        <f>単位行列I!AA21-移輸入係数M!AA21</f>
        <v>0</v>
      </c>
      <c r="AB21" s="344">
        <f>単位行列I!AB21-移輸入係数M!AB21</f>
        <v>0</v>
      </c>
      <c r="AC21" s="344">
        <f>単位行列I!AC21-移輸入係数M!AC21</f>
        <v>0</v>
      </c>
      <c r="AD21" s="344">
        <f>単位行列I!AD21-移輸入係数M!AD21</f>
        <v>0</v>
      </c>
      <c r="AE21" s="344">
        <f>単位行列I!AE21-移輸入係数M!AE21</f>
        <v>0</v>
      </c>
      <c r="AF21" s="344">
        <f>単位行列I!AF21-移輸入係数M!AF21</f>
        <v>0</v>
      </c>
      <c r="AG21" s="344">
        <f>単位行列I!AG21-移輸入係数M!AG21</f>
        <v>0</v>
      </c>
      <c r="AH21" s="344">
        <f>単位行列I!AH21-移輸入係数M!AH21</f>
        <v>0</v>
      </c>
      <c r="AI21" s="344">
        <f>単位行列I!AI21-移輸入係数M!AI21</f>
        <v>0</v>
      </c>
      <c r="AJ21" s="344">
        <f>単位行列I!AJ21-移輸入係数M!AJ21</f>
        <v>0</v>
      </c>
      <c r="AK21" s="344">
        <f>単位行列I!AK21-移輸入係数M!AK21</f>
        <v>0</v>
      </c>
      <c r="AL21" s="344">
        <f>単位行列I!AL21-移輸入係数M!AL21</f>
        <v>0</v>
      </c>
      <c r="AM21" s="344">
        <f>単位行列I!AM21-移輸入係数M!AM21</f>
        <v>0</v>
      </c>
      <c r="AN21" s="344">
        <f>単位行列I!AN21-移輸入係数M!AN21</f>
        <v>0</v>
      </c>
      <c r="AO21" s="548">
        <f>単位行列I!AO21-移輸入係数M!AO21</f>
        <v>0</v>
      </c>
    </row>
    <row r="22" spans="1:41">
      <c r="A22" s="321" t="s">
        <v>212</v>
      </c>
      <c r="B22" s="251" t="s">
        <v>248</v>
      </c>
      <c r="C22" s="343">
        <f>単位行列I!C22-移輸入係数M!C22</f>
        <v>0</v>
      </c>
      <c r="D22" s="344">
        <f>単位行列I!D22-移輸入係数M!D22</f>
        <v>0</v>
      </c>
      <c r="E22" s="344">
        <f>単位行列I!E22-移輸入係数M!E22</f>
        <v>0</v>
      </c>
      <c r="F22" s="344">
        <f>単位行列I!F22-移輸入係数M!F22</f>
        <v>0</v>
      </c>
      <c r="G22" s="344">
        <f>単位行列I!G22-移輸入係数M!G22</f>
        <v>0</v>
      </c>
      <c r="H22" s="344">
        <f>単位行列I!H22-移輸入係数M!H22</f>
        <v>0</v>
      </c>
      <c r="I22" s="344">
        <f>単位行列I!I22-移輸入係数M!I22</f>
        <v>0</v>
      </c>
      <c r="J22" s="344">
        <f>単位行列I!J22-移輸入係数M!J22</f>
        <v>0</v>
      </c>
      <c r="K22" s="344">
        <f>単位行列I!K22-移輸入係数M!K22</f>
        <v>0</v>
      </c>
      <c r="L22" s="344">
        <f>単位行列I!L22-移輸入係数M!L22</f>
        <v>0</v>
      </c>
      <c r="M22" s="344">
        <f>単位行列I!M22-移輸入係数M!M22</f>
        <v>0</v>
      </c>
      <c r="N22" s="344">
        <f>単位行列I!N22-移輸入係数M!N22</f>
        <v>0</v>
      </c>
      <c r="O22" s="344">
        <f>単位行列I!O22-移輸入係数M!O22</f>
        <v>0</v>
      </c>
      <c r="P22" s="344">
        <f>単位行列I!P22-移輸入係数M!P22</f>
        <v>0</v>
      </c>
      <c r="Q22" s="344">
        <f>単位行列I!Q22-移輸入係数M!Q22</f>
        <v>0</v>
      </c>
      <c r="R22" s="344">
        <f>単位行列I!R22-移輸入係数M!R22</f>
        <v>0.34053281152756254</v>
      </c>
      <c r="S22" s="344">
        <f>単位行列I!S22-移輸入係数M!S22</f>
        <v>0</v>
      </c>
      <c r="T22" s="344">
        <f>単位行列I!T22-移輸入係数M!T22</f>
        <v>0</v>
      </c>
      <c r="U22" s="344">
        <f>単位行列I!U22-移輸入係数M!U22</f>
        <v>0</v>
      </c>
      <c r="V22" s="344">
        <f>単位行列I!V22-移輸入係数M!V22</f>
        <v>0</v>
      </c>
      <c r="W22" s="344">
        <f>単位行列I!W22-移輸入係数M!W22</f>
        <v>0</v>
      </c>
      <c r="X22" s="344">
        <f>単位行列I!X22-移輸入係数M!X22</f>
        <v>0</v>
      </c>
      <c r="Y22" s="344">
        <f>単位行列I!Y22-移輸入係数M!Y22</f>
        <v>0</v>
      </c>
      <c r="Z22" s="344">
        <f>単位行列I!Z22-移輸入係数M!Z22</f>
        <v>0</v>
      </c>
      <c r="AA22" s="344">
        <f>単位行列I!AA22-移輸入係数M!AA22</f>
        <v>0</v>
      </c>
      <c r="AB22" s="344">
        <f>単位行列I!AB22-移輸入係数M!AB22</f>
        <v>0</v>
      </c>
      <c r="AC22" s="344">
        <f>単位行列I!AC22-移輸入係数M!AC22</f>
        <v>0</v>
      </c>
      <c r="AD22" s="344">
        <f>単位行列I!AD22-移輸入係数M!AD22</f>
        <v>0</v>
      </c>
      <c r="AE22" s="344">
        <f>単位行列I!AE22-移輸入係数M!AE22</f>
        <v>0</v>
      </c>
      <c r="AF22" s="344">
        <f>単位行列I!AF22-移輸入係数M!AF22</f>
        <v>0</v>
      </c>
      <c r="AG22" s="344">
        <f>単位行列I!AG22-移輸入係数M!AG22</f>
        <v>0</v>
      </c>
      <c r="AH22" s="344">
        <f>単位行列I!AH22-移輸入係数M!AH22</f>
        <v>0</v>
      </c>
      <c r="AI22" s="344">
        <f>単位行列I!AI22-移輸入係数M!AI22</f>
        <v>0</v>
      </c>
      <c r="AJ22" s="344">
        <f>単位行列I!AJ22-移輸入係数M!AJ22</f>
        <v>0</v>
      </c>
      <c r="AK22" s="344">
        <f>単位行列I!AK22-移輸入係数M!AK22</f>
        <v>0</v>
      </c>
      <c r="AL22" s="344">
        <f>単位行列I!AL22-移輸入係数M!AL22</f>
        <v>0</v>
      </c>
      <c r="AM22" s="344">
        <f>単位行列I!AM22-移輸入係数M!AM22</f>
        <v>0</v>
      </c>
      <c r="AN22" s="344">
        <f>単位行列I!AN22-移輸入係数M!AN22</f>
        <v>0</v>
      </c>
      <c r="AO22" s="548">
        <f>単位行列I!AO22-移輸入係数M!AO22</f>
        <v>0</v>
      </c>
    </row>
    <row r="23" spans="1:41">
      <c r="A23" s="321" t="s">
        <v>213</v>
      </c>
      <c r="B23" s="251" t="s">
        <v>249</v>
      </c>
      <c r="C23" s="343">
        <f>単位行列I!C23-移輸入係数M!C23</f>
        <v>0</v>
      </c>
      <c r="D23" s="344">
        <f>単位行列I!D23-移輸入係数M!D23</f>
        <v>0</v>
      </c>
      <c r="E23" s="344">
        <f>単位行列I!E23-移輸入係数M!E23</f>
        <v>0</v>
      </c>
      <c r="F23" s="344">
        <f>単位行列I!F23-移輸入係数M!F23</f>
        <v>0</v>
      </c>
      <c r="G23" s="344">
        <f>単位行列I!G23-移輸入係数M!G23</f>
        <v>0</v>
      </c>
      <c r="H23" s="344">
        <f>単位行列I!H23-移輸入係数M!H23</f>
        <v>0</v>
      </c>
      <c r="I23" s="344">
        <f>単位行列I!I23-移輸入係数M!I23</f>
        <v>0</v>
      </c>
      <c r="J23" s="344">
        <f>単位行列I!J23-移輸入係数M!J23</f>
        <v>0</v>
      </c>
      <c r="K23" s="344">
        <f>単位行列I!K23-移輸入係数M!K23</f>
        <v>0</v>
      </c>
      <c r="L23" s="344">
        <f>単位行列I!L23-移輸入係数M!L23</f>
        <v>0</v>
      </c>
      <c r="M23" s="344">
        <f>単位行列I!M23-移輸入係数M!M23</f>
        <v>0</v>
      </c>
      <c r="N23" s="344">
        <f>単位行列I!N23-移輸入係数M!N23</f>
        <v>0</v>
      </c>
      <c r="O23" s="344">
        <f>単位行列I!O23-移輸入係数M!O23</f>
        <v>0</v>
      </c>
      <c r="P23" s="344">
        <f>単位行列I!P23-移輸入係数M!P23</f>
        <v>0</v>
      </c>
      <c r="Q23" s="344">
        <f>単位行列I!Q23-移輸入係数M!Q23</f>
        <v>0</v>
      </c>
      <c r="R23" s="344">
        <f>単位行列I!R23-移輸入係数M!R23</f>
        <v>0</v>
      </c>
      <c r="S23" s="344">
        <f>単位行列I!S23-移輸入係数M!S23</f>
        <v>6.3354226010697401E-2</v>
      </c>
      <c r="T23" s="344">
        <f>単位行列I!T23-移輸入係数M!T23</f>
        <v>0</v>
      </c>
      <c r="U23" s="344">
        <f>単位行列I!U23-移輸入係数M!U23</f>
        <v>0</v>
      </c>
      <c r="V23" s="344">
        <f>単位行列I!V23-移輸入係数M!V23</f>
        <v>0</v>
      </c>
      <c r="W23" s="344">
        <f>単位行列I!W23-移輸入係数M!W23</f>
        <v>0</v>
      </c>
      <c r="X23" s="344">
        <f>単位行列I!X23-移輸入係数M!X23</f>
        <v>0</v>
      </c>
      <c r="Y23" s="344">
        <f>単位行列I!Y23-移輸入係数M!Y23</f>
        <v>0</v>
      </c>
      <c r="Z23" s="344">
        <f>単位行列I!Z23-移輸入係数M!Z23</f>
        <v>0</v>
      </c>
      <c r="AA23" s="344">
        <f>単位行列I!AA23-移輸入係数M!AA23</f>
        <v>0</v>
      </c>
      <c r="AB23" s="344">
        <f>単位行列I!AB23-移輸入係数M!AB23</f>
        <v>0</v>
      </c>
      <c r="AC23" s="344">
        <f>単位行列I!AC23-移輸入係数M!AC23</f>
        <v>0</v>
      </c>
      <c r="AD23" s="344">
        <f>単位行列I!AD23-移輸入係数M!AD23</f>
        <v>0</v>
      </c>
      <c r="AE23" s="344">
        <f>単位行列I!AE23-移輸入係数M!AE23</f>
        <v>0</v>
      </c>
      <c r="AF23" s="344">
        <f>単位行列I!AF23-移輸入係数M!AF23</f>
        <v>0</v>
      </c>
      <c r="AG23" s="344">
        <f>単位行列I!AG23-移輸入係数M!AG23</f>
        <v>0</v>
      </c>
      <c r="AH23" s="344">
        <f>単位行列I!AH23-移輸入係数M!AH23</f>
        <v>0</v>
      </c>
      <c r="AI23" s="344">
        <f>単位行列I!AI23-移輸入係数M!AI23</f>
        <v>0</v>
      </c>
      <c r="AJ23" s="344">
        <f>単位行列I!AJ23-移輸入係数M!AJ23</f>
        <v>0</v>
      </c>
      <c r="AK23" s="344">
        <f>単位行列I!AK23-移輸入係数M!AK23</f>
        <v>0</v>
      </c>
      <c r="AL23" s="344">
        <f>単位行列I!AL23-移輸入係数M!AL23</f>
        <v>0</v>
      </c>
      <c r="AM23" s="344">
        <f>単位行列I!AM23-移輸入係数M!AM23</f>
        <v>0</v>
      </c>
      <c r="AN23" s="344">
        <f>単位行列I!AN23-移輸入係数M!AN23</f>
        <v>0</v>
      </c>
      <c r="AO23" s="548">
        <f>単位行列I!AO23-移輸入係数M!AO23</f>
        <v>0</v>
      </c>
    </row>
    <row r="24" spans="1:41">
      <c r="A24" s="321" t="s">
        <v>214</v>
      </c>
      <c r="B24" s="251" t="s">
        <v>197</v>
      </c>
      <c r="C24" s="343">
        <f>単位行列I!C24-移輸入係数M!C24</f>
        <v>0</v>
      </c>
      <c r="D24" s="344">
        <f>単位行列I!D24-移輸入係数M!D24</f>
        <v>0</v>
      </c>
      <c r="E24" s="344">
        <f>単位行列I!E24-移輸入係数M!E24</f>
        <v>0</v>
      </c>
      <c r="F24" s="344">
        <f>単位行列I!F24-移輸入係数M!F24</f>
        <v>0</v>
      </c>
      <c r="G24" s="344">
        <f>単位行列I!G24-移輸入係数M!G24</f>
        <v>0</v>
      </c>
      <c r="H24" s="344">
        <f>単位行列I!H24-移輸入係数M!H24</f>
        <v>0</v>
      </c>
      <c r="I24" s="344">
        <f>単位行列I!I24-移輸入係数M!I24</f>
        <v>0</v>
      </c>
      <c r="J24" s="344">
        <f>単位行列I!J24-移輸入係数M!J24</f>
        <v>0</v>
      </c>
      <c r="K24" s="344">
        <f>単位行列I!K24-移輸入係数M!K24</f>
        <v>0</v>
      </c>
      <c r="L24" s="344">
        <f>単位行列I!L24-移輸入係数M!L24</f>
        <v>0</v>
      </c>
      <c r="M24" s="344">
        <f>単位行列I!M24-移輸入係数M!M24</f>
        <v>0</v>
      </c>
      <c r="N24" s="344">
        <f>単位行列I!N24-移輸入係数M!N24</f>
        <v>0</v>
      </c>
      <c r="O24" s="344">
        <f>単位行列I!O24-移輸入係数M!O24</f>
        <v>0</v>
      </c>
      <c r="P24" s="344">
        <f>単位行列I!P24-移輸入係数M!P24</f>
        <v>0</v>
      </c>
      <c r="Q24" s="344">
        <f>単位行列I!Q24-移輸入係数M!Q24</f>
        <v>0</v>
      </c>
      <c r="R24" s="344">
        <f>単位行列I!R24-移輸入係数M!R24</f>
        <v>0</v>
      </c>
      <c r="S24" s="344">
        <f>単位行列I!S24-移輸入係数M!S24</f>
        <v>0</v>
      </c>
      <c r="T24" s="344">
        <f>単位行列I!T24-移輸入係数M!T24</f>
        <v>0.51648961089103085</v>
      </c>
      <c r="U24" s="344">
        <f>単位行列I!U24-移輸入係数M!U24</f>
        <v>0</v>
      </c>
      <c r="V24" s="344">
        <f>単位行列I!V24-移輸入係数M!V24</f>
        <v>0</v>
      </c>
      <c r="W24" s="344">
        <f>単位行列I!W24-移輸入係数M!W24</f>
        <v>0</v>
      </c>
      <c r="X24" s="344">
        <f>単位行列I!X24-移輸入係数M!X24</f>
        <v>0</v>
      </c>
      <c r="Y24" s="344">
        <f>単位行列I!Y24-移輸入係数M!Y24</f>
        <v>0</v>
      </c>
      <c r="Z24" s="344">
        <f>単位行列I!Z24-移輸入係数M!Z24</f>
        <v>0</v>
      </c>
      <c r="AA24" s="344">
        <f>単位行列I!AA24-移輸入係数M!AA24</f>
        <v>0</v>
      </c>
      <c r="AB24" s="344">
        <f>単位行列I!AB24-移輸入係数M!AB24</f>
        <v>0</v>
      </c>
      <c r="AC24" s="344">
        <f>単位行列I!AC24-移輸入係数M!AC24</f>
        <v>0</v>
      </c>
      <c r="AD24" s="344">
        <f>単位行列I!AD24-移輸入係数M!AD24</f>
        <v>0</v>
      </c>
      <c r="AE24" s="344">
        <f>単位行列I!AE24-移輸入係数M!AE24</f>
        <v>0</v>
      </c>
      <c r="AF24" s="344">
        <f>単位行列I!AF24-移輸入係数M!AF24</f>
        <v>0</v>
      </c>
      <c r="AG24" s="344">
        <f>単位行列I!AG24-移輸入係数M!AG24</f>
        <v>0</v>
      </c>
      <c r="AH24" s="344">
        <f>単位行列I!AH24-移輸入係数M!AH24</f>
        <v>0</v>
      </c>
      <c r="AI24" s="344">
        <f>単位行列I!AI24-移輸入係数M!AI24</f>
        <v>0</v>
      </c>
      <c r="AJ24" s="344">
        <f>単位行列I!AJ24-移輸入係数M!AJ24</f>
        <v>0</v>
      </c>
      <c r="AK24" s="344">
        <f>単位行列I!AK24-移輸入係数M!AK24</f>
        <v>0</v>
      </c>
      <c r="AL24" s="344">
        <f>単位行列I!AL24-移輸入係数M!AL24</f>
        <v>0</v>
      </c>
      <c r="AM24" s="344">
        <f>単位行列I!AM24-移輸入係数M!AM24</f>
        <v>0</v>
      </c>
      <c r="AN24" s="344">
        <f>単位行列I!AN24-移輸入係数M!AN24</f>
        <v>0</v>
      </c>
      <c r="AO24" s="548">
        <f>単位行列I!AO24-移輸入係数M!AO24</f>
        <v>0</v>
      </c>
    </row>
    <row r="25" spans="1:41">
      <c r="A25" s="321" t="s">
        <v>215</v>
      </c>
      <c r="B25" s="251" t="s">
        <v>23</v>
      </c>
      <c r="C25" s="343">
        <f>単位行列I!C25-移輸入係数M!C25</f>
        <v>0</v>
      </c>
      <c r="D25" s="344">
        <f>単位行列I!D25-移輸入係数M!D25</f>
        <v>0</v>
      </c>
      <c r="E25" s="344">
        <f>単位行列I!E25-移輸入係数M!E25</f>
        <v>0</v>
      </c>
      <c r="F25" s="344">
        <f>単位行列I!F25-移輸入係数M!F25</f>
        <v>0</v>
      </c>
      <c r="G25" s="344">
        <f>単位行列I!G25-移輸入係数M!G25</f>
        <v>0</v>
      </c>
      <c r="H25" s="344">
        <f>単位行列I!H25-移輸入係数M!H25</f>
        <v>0</v>
      </c>
      <c r="I25" s="344">
        <f>単位行列I!I25-移輸入係数M!I25</f>
        <v>0</v>
      </c>
      <c r="J25" s="344">
        <f>単位行列I!J25-移輸入係数M!J25</f>
        <v>0</v>
      </c>
      <c r="K25" s="344">
        <f>単位行列I!K25-移輸入係数M!K25</f>
        <v>0</v>
      </c>
      <c r="L25" s="344">
        <f>単位行列I!L25-移輸入係数M!L25</f>
        <v>0</v>
      </c>
      <c r="M25" s="344">
        <f>単位行列I!M25-移輸入係数M!M25</f>
        <v>0</v>
      </c>
      <c r="N25" s="344">
        <f>単位行列I!N25-移輸入係数M!N25</f>
        <v>0</v>
      </c>
      <c r="O25" s="344">
        <f>単位行列I!O25-移輸入係数M!O25</f>
        <v>0</v>
      </c>
      <c r="P25" s="344">
        <f>単位行列I!P25-移輸入係数M!P25</f>
        <v>0</v>
      </c>
      <c r="Q25" s="344">
        <f>単位行列I!Q25-移輸入係数M!Q25</f>
        <v>0</v>
      </c>
      <c r="R25" s="344">
        <f>単位行列I!R25-移輸入係数M!R25</f>
        <v>0</v>
      </c>
      <c r="S25" s="344">
        <f>単位行列I!S25-移輸入係数M!S25</f>
        <v>0</v>
      </c>
      <c r="T25" s="344">
        <f>単位行列I!T25-移輸入係数M!T25</f>
        <v>0</v>
      </c>
      <c r="U25" s="344">
        <f>単位行列I!U25-移輸入係数M!U25</f>
        <v>0.17556310095125749</v>
      </c>
      <c r="V25" s="344">
        <f>単位行列I!V25-移輸入係数M!V25</f>
        <v>0</v>
      </c>
      <c r="W25" s="344">
        <f>単位行列I!W25-移輸入係数M!W25</f>
        <v>0</v>
      </c>
      <c r="X25" s="344">
        <f>単位行列I!X25-移輸入係数M!X25</f>
        <v>0</v>
      </c>
      <c r="Y25" s="344">
        <f>単位行列I!Y25-移輸入係数M!Y25</f>
        <v>0</v>
      </c>
      <c r="Z25" s="344">
        <f>単位行列I!Z25-移輸入係数M!Z25</f>
        <v>0</v>
      </c>
      <c r="AA25" s="344">
        <f>単位行列I!AA25-移輸入係数M!AA25</f>
        <v>0</v>
      </c>
      <c r="AB25" s="344">
        <f>単位行列I!AB25-移輸入係数M!AB25</f>
        <v>0</v>
      </c>
      <c r="AC25" s="344">
        <f>単位行列I!AC25-移輸入係数M!AC25</f>
        <v>0</v>
      </c>
      <c r="AD25" s="344">
        <f>単位行列I!AD25-移輸入係数M!AD25</f>
        <v>0</v>
      </c>
      <c r="AE25" s="344">
        <f>単位行列I!AE25-移輸入係数M!AE25</f>
        <v>0</v>
      </c>
      <c r="AF25" s="344">
        <f>単位行列I!AF25-移輸入係数M!AF25</f>
        <v>0</v>
      </c>
      <c r="AG25" s="344">
        <f>単位行列I!AG25-移輸入係数M!AG25</f>
        <v>0</v>
      </c>
      <c r="AH25" s="344">
        <f>単位行列I!AH25-移輸入係数M!AH25</f>
        <v>0</v>
      </c>
      <c r="AI25" s="344">
        <f>単位行列I!AI25-移輸入係数M!AI25</f>
        <v>0</v>
      </c>
      <c r="AJ25" s="344">
        <f>単位行列I!AJ25-移輸入係数M!AJ25</f>
        <v>0</v>
      </c>
      <c r="AK25" s="344">
        <f>単位行列I!AK25-移輸入係数M!AK25</f>
        <v>0</v>
      </c>
      <c r="AL25" s="344">
        <f>単位行列I!AL25-移輸入係数M!AL25</f>
        <v>0</v>
      </c>
      <c r="AM25" s="344">
        <f>単位行列I!AM25-移輸入係数M!AM25</f>
        <v>0</v>
      </c>
      <c r="AN25" s="344">
        <f>単位行列I!AN25-移輸入係数M!AN25</f>
        <v>0</v>
      </c>
      <c r="AO25" s="548">
        <f>単位行列I!AO25-移輸入係数M!AO25</f>
        <v>0</v>
      </c>
    </row>
    <row r="26" spans="1:41">
      <c r="A26" s="321" t="s">
        <v>216</v>
      </c>
      <c r="B26" s="251" t="s">
        <v>419</v>
      </c>
      <c r="C26" s="343">
        <f>単位行列I!C26-移輸入係数M!C26</f>
        <v>0</v>
      </c>
      <c r="D26" s="344">
        <f>単位行列I!D26-移輸入係数M!D26</f>
        <v>0</v>
      </c>
      <c r="E26" s="344">
        <f>単位行列I!E26-移輸入係数M!E26</f>
        <v>0</v>
      </c>
      <c r="F26" s="344">
        <f>単位行列I!F26-移輸入係数M!F26</f>
        <v>0</v>
      </c>
      <c r="G26" s="344">
        <f>単位行列I!G26-移輸入係数M!G26</f>
        <v>0</v>
      </c>
      <c r="H26" s="344">
        <f>単位行列I!H26-移輸入係数M!H26</f>
        <v>0</v>
      </c>
      <c r="I26" s="344">
        <f>単位行列I!I26-移輸入係数M!I26</f>
        <v>0</v>
      </c>
      <c r="J26" s="344">
        <f>単位行列I!J26-移輸入係数M!J26</f>
        <v>0</v>
      </c>
      <c r="K26" s="344">
        <f>単位行列I!K26-移輸入係数M!K26</f>
        <v>0</v>
      </c>
      <c r="L26" s="344">
        <f>単位行列I!L26-移輸入係数M!L26</f>
        <v>0</v>
      </c>
      <c r="M26" s="344">
        <f>単位行列I!M26-移輸入係数M!M26</f>
        <v>0</v>
      </c>
      <c r="N26" s="344">
        <f>単位行列I!N26-移輸入係数M!N26</f>
        <v>0</v>
      </c>
      <c r="O26" s="344">
        <f>単位行列I!O26-移輸入係数M!O26</f>
        <v>0</v>
      </c>
      <c r="P26" s="344">
        <f>単位行列I!P26-移輸入係数M!P26</f>
        <v>0</v>
      </c>
      <c r="Q26" s="344">
        <f>単位行列I!Q26-移輸入係数M!Q26</f>
        <v>0</v>
      </c>
      <c r="R26" s="344">
        <f>単位行列I!R26-移輸入係数M!R26</f>
        <v>0</v>
      </c>
      <c r="S26" s="344">
        <f>単位行列I!S26-移輸入係数M!S26</f>
        <v>0</v>
      </c>
      <c r="T26" s="344">
        <f>単位行列I!T26-移輸入係数M!T26</f>
        <v>0</v>
      </c>
      <c r="U26" s="344">
        <f>単位行列I!U26-移輸入係数M!U26</f>
        <v>0</v>
      </c>
      <c r="V26" s="344">
        <f>単位行列I!V26-移輸入係数M!V26</f>
        <v>0.17596663583252892</v>
      </c>
      <c r="W26" s="344">
        <f>単位行列I!W26-移輸入係数M!W26</f>
        <v>0</v>
      </c>
      <c r="X26" s="344">
        <f>単位行列I!X26-移輸入係数M!X26</f>
        <v>0</v>
      </c>
      <c r="Y26" s="344">
        <f>単位行列I!Y26-移輸入係数M!Y26</f>
        <v>0</v>
      </c>
      <c r="Z26" s="344">
        <f>単位行列I!Z26-移輸入係数M!Z26</f>
        <v>0</v>
      </c>
      <c r="AA26" s="344">
        <f>単位行列I!AA26-移輸入係数M!AA26</f>
        <v>0</v>
      </c>
      <c r="AB26" s="344">
        <f>単位行列I!AB26-移輸入係数M!AB26</f>
        <v>0</v>
      </c>
      <c r="AC26" s="344">
        <f>単位行列I!AC26-移輸入係数M!AC26</f>
        <v>0</v>
      </c>
      <c r="AD26" s="344">
        <f>単位行列I!AD26-移輸入係数M!AD26</f>
        <v>0</v>
      </c>
      <c r="AE26" s="344">
        <f>単位行列I!AE26-移輸入係数M!AE26</f>
        <v>0</v>
      </c>
      <c r="AF26" s="344">
        <f>単位行列I!AF26-移輸入係数M!AF26</f>
        <v>0</v>
      </c>
      <c r="AG26" s="344">
        <f>単位行列I!AG26-移輸入係数M!AG26</f>
        <v>0</v>
      </c>
      <c r="AH26" s="344">
        <f>単位行列I!AH26-移輸入係数M!AH26</f>
        <v>0</v>
      </c>
      <c r="AI26" s="344">
        <f>単位行列I!AI26-移輸入係数M!AI26</f>
        <v>0</v>
      </c>
      <c r="AJ26" s="344">
        <f>単位行列I!AJ26-移輸入係数M!AJ26</f>
        <v>0</v>
      </c>
      <c r="AK26" s="344">
        <f>単位行列I!AK26-移輸入係数M!AK26</f>
        <v>0</v>
      </c>
      <c r="AL26" s="344">
        <f>単位行列I!AL26-移輸入係数M!AL26</f>
        <v>0</v>
      </c>
      <c r="AM26" s="344">
        <f>単位行列I!AM26-移輸入係数M!AM26</f>
        <v>0</v>
      </c>
      <c r="AN26" s="344">
        <f>単位行列I!AN26-移輸入係数M!AN26</f>
        <v>0</v>
      </c>
      <c r="AO26" s="548">
        <f>単位行列I!AO26-移輸入係数M!AO26</f>
        <v>0</v>
      </c>
    </row>
    <row r="27" spans="1:41">
      <c r="A27" s="321" t="s">
        <v>217</v>
      </c>
      <c r="B27" s="251" t="s">
        <v>24</v>
      </c>
      <c r="C27" s="343">
        <f>単位行列I!C27-移輸入係数M!C27</f>
        <v>0</v>
      </c>
      <c r="D27" s="344">
        <f>単位行列I!D27-移輸入係数M!D27</f>
        <v>0</v>
      </c>
      <c r="E27" s="344">
        <f>単位行列I!E27-移輸入係数M!E27</f>
        <v>0</v>
      </c>
      <c r="F27" s="344">
        <f>単位行列I!F27-移輸入係数M!F27</f>
        <v>0</v>
      </c>
      <c r="G27" s="344">
        <f>単位行列I!G27-移輸入係数M!G27</f>
        <v>0</v>
      </c>
      <c r="H27" s="344">
        <f>単位行列I!H27-移輸入係数M!H27</f>
        <v>0</v>
      </c>
      <c r="I27" s="344">
        <f>単位行列I!I27-移輸入係数M!I27</f>
        <v>0</v>
      </c>
      <c r="J27" s="344">
        <f>単位行列I!J27-移輸入係数M!J27</f>
        <v>0</v>
      </c>
      <c r="K27" s="344">
        <f>単位行列I!K27-移輸入係数M!K27</f>
        <v>0</v>
      </c>
      <c r="L27" s="344">
        <f>単位行列I!L27-移輸入係数M!L27</f>
        <v>0</v>
      </c>
      <c r="M27" s="344">
        <f>単位行列I!M27-移輸入係数M!M27</f>
        <v>0</v>
      </c>
      <c r="N27" s="344">
        <f>単位行列I!N27-移輸入係数M!N27</f>
        <v>0</v>
      </c>
      <c r="O27" s="344">
        <f>単位行列I!O27-移輸入係数M!O27</f>
        <v>0</v>
      </c>
      <c r="P27" s="344">
        <f>単位行列I!P27-移輸入係数M!P27</f>
        <v>0</v>
      </c>
      <c r="Q27" s="344">
        <f>単位行列I!Q27-移輸入係数M!Q27</f>
        <v>0</v>
      </c>
      <c r="R27" s="344">
        <f>単位行列I!R27-移輸入係数M!R27</f>
        <v>0</v>
      </c>
      <c r="S27" s="344">
        <f>単位行列I!S27-移輸入係数M!S27</f>
        <v>0</v>
      </c>
      <c r="T27" s="344">
        <f>単位行列I!T27-移輸入係数M!T27</f>
        <v>0</v>
      </c>
      <c r="U27" s="344">
        <f>単位行列I!U27-移輸入係数M!U27</f>
        <v>0</v>
      </c>
      <c r="V27" s="344">
        <f>単位行列I!V27-移輸入係数M!V27</f>
        <v>0</v>
      </c>
      <c r="W27" s="344">
        <f>単位行列I!W27-移輸入係数M!W27</f>
        <v>5.32864118622699E-2</v>
      </c>
      <c r="X27" s="344">
        <f>単位行列I!X27-移輸入係数M!X27</f>
        <v>0</v>
      </c>
      <c r="Y27" s="344">
        <f>単位行列I!Y27-移輸入係数M!Y27</f>
        <v>0</v>
      </c>
      <c r="Z27" s="344">
        <f>単位行列I!Z27-移輸入係数M!Z27</f>
        <v>0</v>
      </c>
      <c r="AA27" s="344">
        <f>単位行列I!AA27-移輸入係数M!AA27</f>
        <v>0</v>
      </c>
      <c r="AB27" s="344">
        <f>単位行列I!AB27-移輸入係数M!AB27</f>
        <v>0</v>
      </c>
      <c r="AC27" s="344">
        <f>単位行列I!AC27-移輸入係数M!AC27</f>
        <v>0</v>
      </c>
      <c r="AD27" s="344">
        <f>単位行列I!AD27-移輸入係数M!AD27</f>
        <v>0</v>
      </c>
      <c r="AE27" s="344">
        <f>単位行列I!AE27-移輸入係数M!AE27</f>
        <v>0</v>
      </c>
      <c r="AF27" s="344">
        <f>単位行列I!AF27-移輸入係数M!AF27</f>
        <v>0</v>
      </c>
      <c r="AG27" s="344">
        <f>単位行列I!AG27-移輸入係数M!AG27</f>
        <v>0</v>
      </c>
      <c r="AH27" s="344">
        <f>単位行列I!AH27-移輸入係数M!AH27</f>
        <v>0</v>
      </c>
      <c r="AI27" s="344">
        <f>単位行列I!AI27-移輸入係数M!AI27</f>
        <v>0</v>
      </c>
      <c r="AJ27" s="344">
        <f>単位行列I!AJ27-移輸入係数M!AJ27</f>
        <v>0</v>
      </c>
      <c r="AK27" s="344">
        <f>単位行列I!AK27-移輸入係数M!AK27</f>
        <v>0</v>
      </c>
      <c r="AL27" s="344">
        <f>単位行列I!AL27-移輸入係数M!AL27</f>
        <v>0</v>
      </c>
      <c r="AM27" s="344">
        <f>単位行列I!AM27-移輸入係数M!AM27</f>
        <v>0</v>
      </c>
      <c r="AN27" s="344">
        <f>単位行列I!AN27-移輸入係数M!AN27</f>
        <v>0</v>
      </c>
      <c r="AO27" s="548">
        <f>単位行列I!AO27-移輸入係数M!AO27</f>
        <v>0</v>
      </c>
    </row>
    <row r="28" spans="1:41">
      <c r="A28" s="321" t="s">
        <v>218</v>
      </c>
      <c r="B28" s="251" t="s">
        <v>9</v>
      </c>
      <c r="C28" s="343">
        <f>単位行列I!C28-移輸入係数M!C28</f>
        <v>0</v>
      </c>
      <c r="D28" s="344">
        <f>単位行列I!D28-移輸入係数M!D28</f>
        <v>0</v>
      </c>
      <c r="E28" s="344">
        <f>単位行列I!E28-移輸入係数M!E28</f>
        <v>0</v>
      </c>
      <c r="F28" s="344">
        <f>単位行列I!F28-移輸入係数M!F28</f>
        <v>0</v>
      </c>
      <c r="G28" s="344">
        <f>単位行列I!G28-移輸入係数M!G28</f>
        <v>0</v>
      </c>
      <c r="H28" s="344">
        <f>単位行列I!H28-移輸入係数M!H28</f>
        <v>0</v>
      </c>
      <c r="I28" s="344">
        <f>単位行列I!I28-移輸入係数M!I28</f>
        <v>0</v>
      </c>
      <c r="J28" s="344">
        <f>単位行列I!J28-移輸入係数M!J28</f>
        <v>0</v>
      </c>
      <c r="K28" s="344">
        <f>単位行列I!K28-移輸入係数M!K28</f>
        <v>0</v>
      </c>
      <c r="L28" s="344">
        <f>単位行列I!L28-移輸入係数M!L28</f>
        <v>0</v>
      </c>
      <c r="M28" s="344">
        <f>単位行列I!M28-移輸入係数M!M28</f>
        <v>0</v>
      </c>
      <c r="N28" s="344">
        <f>単位行列I!N28-移輸入係数M!N28</f>
        <v>0</v>
      </c>
      <c r="O28" s="344">
        <f>単位行列I!O28-移輸入係数M!O28</f>
        <v>0</v>
      </c>
      <c r="P28" s="344">
        <f>単位行列I!P28-移輸入係数M!P28</f>
        <v>0</v>
      </c>
      <c r="Q28" s="344">
        <f>単位行列I!Q28-移輸入係数M!Q28</f>
        <v>0</v>
      </c>
      <c r="R28" s="344">
        <f>単位行列I!R28-移輸入係数M!R28</f>
        <v>0</v>
      </c>
      <c r="S28" s="344">
        <f>単位行列I!S28-移輸入係数M!S28</f>
        <v>0</v>
      </c>
      <c r="T28" s="344">
        <f>単位行列I!T28-移輸入係数M!T28</f>
        <v>0</v>
      </c>
      <c r="U28" s="344">
        <f>単位行列I!U28-移輸入係数M!U28</f>
        <v>0</v>
      </c>
      <c r="V28" s="344">
        <f>単位行列I!V28-移輸入係数M!V28</f>
        <v>0</v>
      </c>
      <c r="W28" s="344">
        <f>単位行列I!W28-移輸入係数M!W28</f>
        <v>0</v>
      </c>
      <c r="X28" s="344">
        <f>単位行列I!X28-移輸入係数M!X28</f>
        <v>0.2218941861818956</v>
      </c>
      <c r="Y28" s="344">
        <f>単位行列I!Y28-移輸入係数M!Y28</f>
        <v>0</v>
      </c>
      <c r="Z28" s="344">
        <f>単位行列I!Z28-移輸入係数M!Z28</f>
        <v>0</v>
      </c>
      <c r="AA28" s="344">
        <f>単位行列I!AA28-移輸入係数M!AA28</f>
        <v>0</v>
      </c>
      <c r="AB28" s="344">
        <f>単位行列I!AB28-移輸入係数M!AB28</f>
        <v>0</v>
      </c>
      <c r="AC28" s="344">
        <f>単位行列I!AC28-移輸入係数M!AC28</f>
        <v>0</v>
      </c>
      <c r="AD28" s="344">
        <f>単位行列I!AD28-移輸入係数M!AD28</f>
        <v>0</v>
      </c>
      <c r="AE28" s="344">
        <f>単位行列I!AE28-移輸入係数M!AE28</f>
        <v>0</v>
      </c>
      <c r="AF28" s="344">
        <f>単位行列I!AF28-移輸入係数M!AF28</f>
        <v>0</v>
      </c>
      <c r="AG28" s="344">
        <f>単位行列I!AG28-移輸入係数M!AG28</f>
        <v>0</v>
      </c>
      <c r="AH28" s="344">
        <f>単位行列I!AH28-移輸入係数M!AH28</f>
        <v>0</v>
      </c>
      <c r="AI28" s="344">
        <f>単位行列I!AI28-移輸入係数M!AI28</f>
        <v>0</v>
      </c>
      <c r="AJ28" s="344">
        <f>単位行列I!AJ28-移輸入係数M!AJ28</f>
        <v>0</v>
      </c>
      <c r="AK28" s="344">
        <f>単位行列I!AK28-移輸入係数M!AK28</f>
        <v>0</v>
      </c>
      <c r="AL28" s="344">
        <f>単位行列I!AL28-移輸入係数M!AL28</f>
        <v>0</v>
      </c>
      <c r="AM28" s="344">
        <f>単位行列I!AM28-移輸入係数M!AM28</f>
        <v>0</v>
      </c>
      <c r="AN28" s="344">
        <f>単位行列I!AN28-移輸入係数M!AN28</f>
        <v>0</v>
      </c>
      <c r="AO28" s="548">
        <f>単位行列I!AO28-移輸入係数M!AO28</f>
        <v>0</v>
      </c>
    </row>
    <row r="29" spans="1:41">
      <c r="A29" s="321" t="s">
        <v>219</v>
      </c>
      <c r="B29" s="251" t="s">
        <v>2</v>
      </c>
      <c r="C29" s="343">
        <f>単位行列I!C29-移輸入係数M!C29</f>
        <v>0</v>
      </c>
      <c r="D29" s="344">
        <f>単位行列I!D29-移輸入係数M!D29</f>
        <v>0</v>
      </c>
      <c r="E29" s="344">
        <f>単位行列I!E29-移輸入係数M!E29</f>
        <v>0</v>
      </c>
      <c r="F29" s="344">
        <f>単位行列I!F29-移輸入係数M!F29</f>
        <v>0</v>
      </c>
      <c r="G29" s="344">
        <f>単位行列I!G29-移輸入係数M!G29</f>
        <v>0</v>
      </c>
      <c r="H29" s="344">
        <f>単位行列I!H29-移輸入係数M!H29</f>
        <v>0</v>
      </c>
      <c r="I29" s="344">
        <f>単位行列I!I29-移輸入係数M!I29</f>
        <v>0</v>
      </c>
      <c r="J29" s="344">
        <f>単位行列I!J29-移輸入係数M!J29</f>
        <v>0</v>
      </c>
      <c r="K29" s="344">
        <f>単位行列I!K29-移輸入係数M!K29</f>
        <v>0</v>
      </c>
      <c r="L29" s="344">
        <f>単位行列I!L29-移輸入係数M!L29</f>
        <v>0</v>
      </c>
      <c r="M29" s="344">
        <f>単位行列I!M29-移輸入係数M!M29</f>
        <v>0</v>
      </c>
      <c r="N29" s="344">
        <f>単位行列I!N29-移輸入係数M!N29</f>
        <v>0</v>
      </c>
      <c r="O29" s="344">
        <f>単位行列I!O29-移輸入係数M!O29</f>
        <v>0</v>
      </c>
      <c r="P29" s="344">
        <f>単位行列I!P29-移輸入係数M!P29</f>
        <v>0</v>
      </c>
      <c r="Q29" s="344">
        <f>単位行列I!Q29-移輸入係数M!Q29</f>
        <v>0</v>
      </c>
      <c r="R29" s="344">
        <f>単位行列I!R29-移輸入係数M!R29</f>
        <v>0</v>
      </c>
      <c r="S29" s="344">
        <f>単位行列I!S29-移輸入係数M!S29</f>
        <v>0</v>
      </c>
      <c r="T29" s="344">
        <f>単位行列I!T29-移輸入係数M!T29</f>
        <v>0</v>
      </c>
      <c r="U29" s="344">
        <f>単位行列I!U29-移輸入係数M!U29</f>
        <v>0</v>
      </c>
      <c r="V29" s="344">
        <f>単位行列I!V29-移輸入係数M!V29</f>
        <v>0</v>
      </c>
      <c r="W29" s="344">
        <f>単位行列I!W29-移輸入係数M!W29</f>
        <v>0</v>
      </c>
      <c r="X29" s="344">
        <f>単位行列I!X29-移輸入係数M!X29</f>
        <v>0</v>
      </c>
      <c r="Y29" s="344">
        <f>単位行列I!Y29-移輸入係数M!Y29</f>
        <v>0.99985391042320915</v>
      </c>
      <c r="Z29" s="344">
        <f>単位行列I!Z29-移輸入係数M!Z29</f>
        <v>0</v>
      </c>
      <c r="AA29" s="344">
        <f>単位行列I!AA29-移輸入係数M!AA29</f>
        <v>0</v>
      </c>
      <c r="AB29" s="344">
        <f>単位行列I!AB29-移輸入係数M!AB29</f>
        <v>0</v>
      </c>
      <c r="AC29" s="344">
        <f>単位行列I!AC29-移輸入係数M!AC29</f>
        <v>0</v>
      </c>
      <c r="AD29" s="344">
        <f>単位行列I!AD29-移輸入係数M!AD29</f>
        <v>0</v>
      </c>
      <c r="AE29" s="344">
        <f>単位行列I!AE29-移輸入係数M!AE29</f>
        <v>0</v>
      </c>
      <c r="AF29" s="344">
        <f>単位行列I!AF29-移輸入係数M!AF29</f>
        <v>0</v>
      </c>
      <c r="AG29" s="344">
        <f>単位行列I!AG29-移輸入係数M!AG29</f>
        <v>0</v>
      </c>
      <c r="AH29" s="344">
        <f>単位行列I!AH29-移輸入係数M!AH29</f>
        <v>0</v>
      </c>
      <c r="AI29" s="344">
        <f>単位行列I!AI29-移輸入係数M!AI29</f>
        <v>0</v>
      </c>
      <c r="AJ29" s="344">
        <f>単位行列I!AJ29-移輸入係数M!AJ29</f>
        <v>0</v>
      </c>
      <c r="AK29" s="344">
        <f>単位行列I!AK29-移輸入係数M!AK29</f>
        <v>0</v>
      </c>
      <c r="AL29" s="344">
        <f>単位行列I!AL29-移輸入係数M!AL29</f>
        <v>0</v>
      </c>
      <c r="AM29" s="344">
        <f>単位行列I!AM29-移輸入係数M!AM29</f>
        <v>0</v>
      </c>
      <c r="AN29" s="344">
        <f>単位行列I!AN29-移輸入係数M!AN29</f>
        <v>0</v>
      </c>
      <c r="AO29" s="548">
        <f>単位行列I!AO29-移輸入係数M!AO29</f>
        <v>0</v>
      </c>
    </row>
    <row r="30" spans="1:41">
      <c r="A30" s="321" t="s">
        <v>220</v>
      </c>
      <c r="B30" s="251" t="s">
        <v>25</v>
      </c>
      <c r="C30" s="343">
        <f>単位行列I!C30-移輸入係数M!C30</f>
        <v>0</v>
      </c>
      <c r="D30" s="344">
        <f>単位行列I!D30-移輸入係数M!D30</f>
        <v>0</v>
      </c>
      <c r="E30" s="344">
        <f>単位行列I!E30-移輸入係数M!E30</f>
        <v>0</v>
      </c>
      <c r="F30" s="344">
        <f>単位行列I!F30-移輸入係数M!F30</f>
        <v>0</v>
      </c>
      <c r="G30" s="344">
        <f>単位行列I!G30-移輸入係数M!G30</f>
        <v>0</v>
      </c>
      <c r="H30" s="344">
        <f>単位行列I!H30-移輸入係数M!H30</f>
        <v>0</v>
      </c>
      <c r="I30" s="344">
        <f>単位行列I!I30-移輸入係数M!I30</f>
        <v>0</v>
      </c>
      <c r="J30" s="344">
        <f>単位行列I!J30-移輸入係数M!J30</f>
        <v>0</v>
      </c>
      <c r="K30" s="344">
        <f>単位行列I!K30-移輸入係数M!K30</f>
        <v>0</v>
      </c>
      <c r="L30" s="344">
        <f>単位行列I!L30-移輸入係数M!L30</f>
        <v>0</v>
      </c>
      <c r="M30" s="344">
        <f>単位行列I!M30-移輸入係数M!M30</f>
        <v>0</v>
      </c>
      <c r="N30" s="344">
        <f>単位行列I!N30-移輸入係数M!N30</f>
        <v>0</v>
      </c>
      <c r="O30" s="344">
        <f>単位行列I!O30-移輸入係数M!O30</f>
        <v>0</v>
      </c>
      <c r="P30" s="344">
        <f>単位行列I!P30-移輸入係数M!P30</f>
        <v>0</v>
      </c>
      <c r="Q30" s="344">
        <f>単位行列I!Q30-移輸入係数M!Q30</f>
        <v>0</v>
      </c>
      <c r="R30" s="344">
        <f>単位行列I!R30-移輸入係数M!R30</f>
        <v>0</v>
      </c>
      <c r="S30" s="344">
        <f>単位行列I!S30-移輸入係数M!S30</f>
        <v>0</v>
      </c>
      <c r="T30" s="344">
        <f>単位行列I!T30-移輸入係数M!T30</f>
        <v>0</v>
      </c>
      <c r="U30" s="344">
        <f>単位行列I!U30-移輸入係数M!U30</f>
        <v>0</v>
      </c>
      <c r="V30" s="344">
        <f>単位行列I!V30-移輸入係数M!V30</f>
        <v>0</v>
      </c>
      <c r="W30" s="344">
        <f>単位行列I!W30-移輸入係数M!W30</f>
        <v>0</v>
      </c>
      <c r="X30" s="344">
        <f>単位行列I!X30-移輸入係数M!X30</f>
        <v>0</v>
      </c>
      <c r="Y30" s="344">
        <f>単位行列I!Y30-移輸入係数M!Y30</f>
        <v>0</v>
      </c>
      <c r="Z30" s="344">
        <f>単位行列I!Z30-移輸入係数M!Z30</f>
        <v>0.95085779246484237</v>
      </c>
      <c r="AA30" s="344">
        <f>単位行列I!AA30-移輸入係数M!AA30</f>
        <v>0</v>
      </c>
      <c r="AB30" s="344">
        <f>単位行列I!AB30-移輸入係数M!AB30</f>
        <v>0</v>
      </c>
      <c r="AC30" s="344">
        <f>単位行列I!AC30-移輸入係数M!AC30</f>
        <v>0</v>
      </c>
      <c r="AD30" s="344">
        <f>単位行列I!AD30-移輸入係数M!AD30</f>
        <v>0</v>
      </c>
      <c r="AE30" s="344">
        <f>単位行列I!AE30-移輸入係数M!AE30</f>
        <v>0</v>
      </c>
      <c r="AF30" s="344">
        <f>単位行列I!AF30-移輸入係数M!AF30</f>
        <v>0</v>
      </c>
      <c r="AG30" s="344">
        <f>単位行列I!AG30-移輸入係数M!AG30</f>
        <v>0</v>
      </c>
      <c r="AH30" s="344">
        <f>単位行列I!AH30-移輸入係数M!AH30</f>
        <v>0</v>
      </c>
      <c r="AI30" s="344">
        <f>単位行列I!AI30-移輸入係数M!AI30</f>
        <v>0</v>
      </c>
      <c r="AJ30" s="344">
        <f>単位行列I!AJ30-移輸入係数M!AJ30</f>
        <v>0</v>
      </c>
      <c r="AK30" s="344">
        <f>単位行列I!AK30-移輸入係数M!AK30</f>
        <v>0</v>
      </c>
      <c r="AL30" s="344">
        <f>単位行列I!AL30-移輸入係数M!AL30</f>
        <v>0</v>
      </c>
      <c r="AM30" s="344">
        <f>単位行列I!AM30-移輸入係数M!AM30</f>
        <v>0</v>
      </c>
      <c r="AN30" s="344">
        <f>単位行列I!AN30-移輸入係数M!AN30</f>
        <v>0</v>
      </c>
      <c r="AO30" s="548">
        <f>単位行列I!AO30-移輸入係数M!AO30</f>
        <v>0</v>
      </c>
    </row>
    <row r="31" spans="1:41">
      <c r="A31" s="321" t="s">
        <v>221</v>
      </c>
      <c r="B31" s="251" t="s">
        <v>250</v>
      </c>
      <c r="C31" s="343">
        <f>単位行列I!C31-移輸入係数M!C31</f>
        <v>0</v>
      </c>
      <c r="D31" s="344">
        <f>単位行列I!D31-移輸入係数M!D31</f>
        <v>0</v>
      </c>
      <c r="E31" s="344">
        <f>単位行列I!E31-移輸入係数M!E31</f>
        <v>0</v>
      </c>
      <c r="F31" s="344">
        <f>単位行列I!F31-移輸入係数M!F31</f>
        <v>0</v>
      </c>
      <c r="G31" s="344">
        <f>単位行列I!G31-移輸入係数M!G31</f>
        <v>0</v>
      </c>
      <c r="H31" s="344">
        <f>単位行列I!H31-移輸入係数M!H31</f>
        <v>0</v>
      </c>
      <c r="I31" s="344">
        <f>単位行列I!I31-移輸入係数M!I31</f>
        <v>0</v>
      </c>
      <c r="J31" s="344">
        <f>単位行列I!J31-移輸入係数M!J31</f>
        <v>0</v>
      </c>
      <c r="K31" s="344">
        <f>単位行列I!K31-移輸入係数M!K31</f>
        <v>0</v>
      </c>
      <c r="L31" s="344">
        <f>単位行列I!L31-移輸入係数M!L31</f>
        <v>0</v>
      </c>
      <c r="M31" s="344">
        <f>単位行列I!M31-移輸入係数M!M31</f>
        <v>0</v>
      </c>
      <c r="N31" s="344">
        <f>単位行列I!N31-移輸入係数M!N31</f>
        <v>0</v>
      </c>
      <c r="O31" s="344">
        <f>単位行列I!O31-移輸入係数M!O31</f>
        <v>0</v>
      </c>
      <c r="P31" s="344">
        <f>単位行列I!P31-移輸入係数M!P31</f>
        <v>0</v>
      </c>
      <c r="Q31" s="344">
        <f>単位行列I!Q31-移輸入係数M!Q31</f>
        <v>0</v>
      </c>
      <c r="R31" s="344">
        <f>単位行列I!R31-移輸入係数M!R31</f>
        <v>0</v>
      </c>
      <c r="S31" s="344">
        <f>単位行列I!S31-移輸入係数M!S31</f>
        <v>0</v>
      </c>
      <c r="T31" s="344">
        <f>単位行列I!T31-移輸入係数M!T31</f>
        <v>0</v>
      </c>
      <c r="U31" s="344">
        <f>単位行列I!U31-移輸入係数M!U31</f>
        <v>0</v>
      </c>
      <c r="V31" s="344">
        <f>単位行列I!V31-移輸入係数M!V31</f>
        <v>0</v>
      </c>
      <c r="W31" s="344">
        <f>単位行列I!W31-移輸入係数M!W31</f>
        <v>0</v>
      </c>
      <c r="X31" s="344">
        <f>単位行列I!X31-移輸入係数M!X31</f>
        <v>0</v>
      </c>
      <c r="Y31" s="344">
        <f>単位行列I!Y31-移輸入係数M!Y31</f>
        <v>0</v>
      </c>
      <c r="Z31" s="344">
        <f>単位行列I!Z31-移輸入係数M!Z31</f>
        <v>0</v>
      </c>
      <c r="AA31" s="344">
        <f>単位行列I!AA31-移輸入係数M!AA31</f>
        <v>0.99902391130106794</v>
      </c>
      <c r="AB31" s="344">
        <f>単位行列I!AB31-移輸入係数M!AB31</f>
        <v>0</v>
      </c>
      <c r="AC31" s="344">
        <f>単位行列I!AC31-移輸入係数M!AC31</f>
        <v>0</v>
      </c>
      <c r="AD31" s="344">
        <f>単位行列I!AD31-移輸入係数M!AD31</f>
        <v>0</v>
      </c>
      <c r="AE31" s="344">
        <f>単位行列I!AE31-移輸入係数M!AE31</f>
        <v>0</v>
      </c>
      <c r="AF31" s="344">
        <f>単位行列I!AF31-移輸入係数M!AF31</f>
        <v>0</v>
      </c>
      <c r="AG31" s="344">
        <f>単位行列I!AG31-移輸入係数M!AG31</f>
        <v>0</v>
      </c>
      <c r="AH31" s="344">
        <f>単位行列I!AH31-移輸入係数M!AH31</f>
        <v>0</v>
      </c>
      <c r="AI31" s="344">
        <f>単位行列I!AI31-移輸入係数M!AI31</f>
        <v>0</v>
      </c>
      <c r="AJ31" s="344">
        <f>単位行列I!AJ31-移輸入係数M!AJ31</f>
        <v>0</v>
      </c>
      <c r="AK31" s="344">
        <f>単位行列I!AK31-移輸入係数M!AK31</f>
        <v>0</v>
      </c>
      <c r="AL31" s="344">
        <f>単位行列I!AL31-移輸入係数M!AL31</f>
        <v>0</v>
      </c>
      <c r="AM31" s="344">
        <f>単位行列I!AM31-移輸入係数M!AM31</f>
        <v>0</v>
      </c>
      <c r="AN31" s="344">
        <f>単位行列I!AN31-移輸入係数M!AN31</f>
        <v>0</v>
      </c>
      <c r="AO31" s="548">
        <f>単位行列I!AO31-移輸入係数M!AO31</f>
        <v>0</v>
      </c>
    </row>
    <row r="32" spans="1:41">
      <c r="A32" s="321" t="s">
        <v>222</v>
      </c>
      <c r="B32" s="251" t="s">
        <v>251</v>
      </c>
      <c r="C32" s="343">
        <f>単位行列I!C32-移輸入係数M!C32</f>
        <v>0</v>
      </c>
      <c r="D32" s="344">
        <f>単位行列I!D32-移輸入係数M!D32</f>
        <v>0</v>
      </c>
      <c r="E32" s="344">
        <f>単位行列I!E32-移輸入係数M!E32</f>
        <v>0</v>
      </c>
      <c r="F32" s="344">
        <f>単位行列I!F32-移輸入係数M!F32</f>
        <v>0</v>
      </c>
      <c r="G32" s="344">
        <f>単位行列I!G32-移輸入係数M!G32</f>
        <v>0</v>
      </c>
      <c r="H32" s="344">
        <f>単位行列I!H32-移輸入係数M!H32</f>
        <v>0</v>
      </c>
      <c r="I32" s="344">
        <f>単位行列I!I32-移輸入係数M!I32</f>
        <v>0</v>
      </c>
      <c r="J32" s="344">
        <f>単位行列I!J32-移輸入係数M!J32</f>
        <v>0</v>
      </c>
      <c r="K32" s="344">
        <f>単位行列I!K32-移輸入係数M!K32</f>
        <v>0</v>
      </c>
      <c r="L32" s="344">
        <f>単位行列I!L32-移輸入係数M!L32</f>
        <v>0</v>
      </c>
      <c r="M32" s="344">
        <f>単位行列I!M32-移輸入係数M!M32</f>
        <v>0</v>
      </c>
      <c r="N32" s="344">
        <f>単位行列I!N32-移輸入係数M!N32</f>
        <v>0</v>
      </c>
      <c r="O32" s="344">
        <f>単位行列I!O32-移輸入係数M!O32</f>
        <v>0</v>
      </c>
      <c r="P32" s="344">
        <f>単位行列I!P32-移輸入係数M!P32</f>
        <v>0</v>
      </c>
      <c r="Q32" s="344">
        <f>単位行列I!Q32-移輸入係数M!Q32</f>
        <v>0</v>
      </c>
      <c r="R32" s="344">
        <f>単位行列I!R32-移輸入係数M!R32</f>
        <v>0</v>
      </c>
      <c r="S32" s="344">
        <f>単位行列I!S32-移輸入係数M!S32</f>
        <v>0</v>
      </c>
      <c r="T32" s="344">
        <f>単位行列I!T32-移輸入係数M!T32</f>
        <v>0</v>
      </c>
      <c r="U32" s="344">
        <f>単位行列I!U32-移輸入係数M!U32</f>
        <v>0</v>
      </c>
      <c r="V32" s="344">
        <f>単位行列I!V32-移輸入係数M!V32</f>
        <v>0</v>
      </c>
      <c r="W32" s="344">
        <f>単位行列I!W32-移輸入係数M!W32</f>
        <v>0</v>
      </c>
      <c r="X32" s="344">
        <f>単位行列I!X32-移輸入係数M!X32</f>
        <v>0</v>
      </c>
      <c r="Y32" s="344">
        <f>単位行列I!Y32-移輸入係数M!Y32</f>
        <v>0</v>
      </c>
      <c r="Z32" s="344">
        <f>単位行列I!Z32-移輸入係数M!Z32</f>
        <v>0</v>
      </c>
      <c r="AA32" s="344">
        <f>単位行列I!AA32-移輸入係数M!AA32</f>
        <v>0</v>
      </c>
      <c r="AB32" s="344">
        <f>単位行列I!AB32-移輸入係数M!AB32</f>
        <v>0.99962615178237635</v>
      </c>
      <c r="AC32" s="344">
        <f>単位行列I!AC32-移輸入係数M!AC32</f>
        <v>0</v>
      </c>
      <c r="AD32" s="344">
        <f>単位行列I!AD32-移輸入係数M!AD32</f>
        <v>0</v>
      </c>
      <c r="AE32" s="344">
        <f>単位行列I!AE32-移輸入係数M!AE32</f>
        <v>0</v>
      </c>
      <c r="AF32" s="344">
        <f>単位行列I!AF32-移輸入係数M!AF32</f>
        <v>0</v>
      </c>
      <c r="AG32" s="344">
        <f>単位行列I!AG32-移輸入係数M!AG32</f>
        <v>0</v>
      </c>
      <c r="AH32" s="344">
        <f>単位行列I!AH32-移輸入係数M!AH32</f>
        <v>0</v>
      </c>
      <c r="AI32" s="344">
        <f>単位行列I!AI32-移輸入係数M!AI32</f>
        <v>0</v>
      </c>
      <c r="AJ32" s="344">
        <f>単位行列I!AJ32-移輸入係数M!AJ32</f>
        <v>0</v>
      </c>
      <c r="AK32" s="344">
        <f>単位行列I!AK32-移輸入係数M!AK32</f>
        <v>0</v>
      </c>
      <c r="AL32" s="344">
        <f>単位行列I!AL32-移輸入係数M!AL32</f>
        <v>0</v>
      </c>
      <c r="AM32" s="344">
        <f>単位行列I!AM32-移輸入係数M!AM32</f>
        <v>0</v>
      </c>
      <c r="AN32" s="344">
        <f>単位行列I!AN32-移輸入係数M!AN32</f>
        <v>0</v>
      </c>
      <c r="AO32" s="548">
        <f>単位行列I!AO32-移輸入係数M!AO32</f>
        <v>0</v>
      </c>
    </row>
    <row r="33" spans="1:41">
      <c r="A33" s="321" t="s">
        <v>223</v>
      </c>
      <c r="B33" s="251" t="s">
        <v>3</v>
      </c>
      <c r="C33" s="343">
        <f>単位行列I!C33-移輸入係数M!C33</f>
        <v>0</v>
      </c>
      <c r="D33" s="344">
        <f>単位行列I!D33-移輸入係数M!D33</f>
        <v>0</v>
      </c>
      <c r="E33" s="344">
        <f>単位行列I!E33-移輸入係数M!E33</f>
        <v>0</v>
      </c>
      <c r="F33" s="344">
        <f>単位行列I!F33-移輸入係数M!F33</f>
        <v>0</v>
      </c>
      <c r="G33" s="344">
        <f>単位行列I!G33-移輸入係数M!G33</f>
        <v>0</v>
      </c>
      <c r="H33" s="344">
        <f>単位行列I!H33-移輸入係数M!H33</f>
        <v>0</v>
      </c>
      <c r="I33" s="344">
        <f>単位行列I!I33-移輸入係数M!I33</f>
        <v>0</v>
      </c>
      <c r="J33" s="344">
        <f>単位行列I!J33-移輸入係数M!J33</f>
        <v>0</v>
      </c>
      <c r="K33" s="344">
        <f>単位行列I!K33-移輸入係数M!K33</f>
        <v>0</v>
      </c>
      <c r="L33" s="344">
        <f>単位行列I!L33-移輸入係数M!L33</f>
        <v>0</v>
      </c>
      <c r="M33" s="344">
        <f>単位行列I!M33-移輸入係数M!M33</f>
        <v>0</v>
      </c>
      <c r="N33" s="344">
        <f>単位行列I!N33-移輸入係数M!N33</f>
        <v>0</v>
      </c>
      <c r="O33" s="344">
        <f>単位行列I!O33-移輸入係数M!O33</f>
        <v>0</v>
      </c>
      <c r="P33" s="344">
        <f>単位行列I!P33-移輸入係数M!P33</f>
        <v>0</v>
      </c>
      <c r="Q33" s="344">
        <f>単位行列I!Q33-移輸入係数M!Q33</f>
        <v>0</v>
      </c>
      <c r="R33" s="344">
        <f>単位行列I!R33-移輸入係数M!R33</f>
        <v>0</v>
      </c>
      <c r="S33" s="344">
        <f>単位行列I!S33-移輸入係数M!S33</f>
        <v>0</v>
      </c>
      <c r="T33" s="344">
        <f>単位行列I!T33-移輸入係数M!T33</f>
        <v>0</v>
      </c>
      <c r="U33" s="344">
        <f>単位行列I!U33-移輸入係数M!U33</f>
        <v>0</v>
      </c>
      <c r="V33" s="344">
        <f>単位行列I!V33-移輸入係数M!V33</f>
        <v>0</v>
      </c>
      <c r="W33" s="344">
        <f>単位行列I!W33-移輸入係数M!W33</f>
        <v>0</v>
      </c>
      <c r="X33" s="344">
        <f>単位行列I!X33-移輸入係数M!X33</f>
        <v>0</v>
      </c>
      <c r="Y33" s="344">
        <f>単位行列I!Y33-移輸入係数M!Y33</f>
        <v>0</v>
      </c>
      <c r="Z33" s="344">
        <f>単位行列I!Z33-移輸入係数M!Z33</f>
        <v>0</v>
      </c>
      <c r="AA33" s="344">
        <f>単位行列I!AA33-移輸入係数M!AA33</f>
        <v>0</v>
      </c>
      <c r="AB33" s="344">
        <f>単位行列I!AB33-移輸入係数M!AB33</f>
        <v>0</v>
      </c>
      <c r="AC33" s="344">
        <f>単位行列I!AC33-移輸入係数M!AC33</f>
        <v>0.66901051025443381</v>
      </c>
      <c r="AD33" s="344">
        <f>単位行列I!AD33-移輸入係数M!AD33</f>
        <v>0</v>
      </c>
      <c r="AE33" s="344">
        <f>単位行列I!AE33-移輸入係数M!AE33</f>
        <v>0</v>
      </c>
      <c r="AF33" s="344">
        <f>単位行列I!AF33-移輸入係数M!AF33</f>
        <v>0</v>
      </c>
      <c r="AG33" s="344">
        <f>単位行列I!AG33-移輸入係数M!AG33</f>
        <v>0</v>
      </c>
      <c r="AH33" s="344">
        <f>単位行列I!AH33-移輸入係数M!AH33</f>
        <v>0</v>
      </c>
      <c r="AI33" s="344">
        <f>単位行列I!AI33-移輸入係数M!AI33</f>
        <v>0</v>
      </c>
      <c r="AJ33" s="344">
        <f>単位行列I!AJ33-移輸入係数M!AJ33</f>
        <v>0</v>
      </c>
      <c r="AK33" s="344">
        <f>単位行列I!AK33-移輸入係数M!AK33</f>
        <v>0</v>
      </c>
      <c r="AL33" s="344">
        <f>単位行列I!AL33-移輸入係数M!AL33</f>
        <v>0</v>
      </c>
      <c r="AM33" s="344">
        <f>単位行列I!AM33-移輸入係数M!AM33</f>
        <v>0</v>
      </c>
      <c r="AN33" s="344">
        <f>単位行列I!AN33-移輸入係数M!AN33</f>
        <v>0</v>
      </c>
      <c r="AO33" s="548">
        <f>単位行列I!AO33-移輸入係数M!AO33</f>
        <v>0</v>
      </c>
    </row>
    <row r="34" spans="1:41">
      <c r="A34" s="321" t="s">
        <v>224</v>
      </c>
      <c r="B34" s="251" t="s">
        <v>4</v>
      </c>
      <c r="C34" s="343">
        <f>単位行列I!C34-移輸入係数M!C34</f>
        <v>0</v>
      </c>
      <c r="D34" s="344">
        <f>単位行列I!D34-移輸入係数M!D34</f>
        <v>0</v>
      </c>
      <c r="E34" s="344">
        <f>単位行列I!E34-移輸入係数M!E34</f>
        <v>0</v>
      </c>
      <c r="F34" s="344">
        <f>単位行列I!F34-移輸入係数M!F34</f>
        <v>0</v>
      </c>
      <c r="G34" s="344">
        <f>単位行列I!G34-移輸入係数M!G34</f>
        <v>0</v>
      </c>
      <c r="H34" s="344">
        <f>単位行列I!H34-移輸入係数M!H34</f>
        <v>0</v>
      </c>
      <c r="I34" s="344">
        <f>単位行列I!I34-移輸入係数M!I34</f>
        <v>0</v>
      </c>
      <c r="J34" s="344">
        <f>単位行列I!J34-移輸入係数M!J34</f>
        <v>0</v>
      </c>
      <c r="K34" s="344">
        <f>単位行列I!K34-移輸入係数M!K34</f>
        <v>0</v>
      </c>
      <c r="L34" s="344">
        <f>単位行列I!L34-移輸入係数M!L34</f>
        <v>0</v>
      </c>
      <c r="M34" s="344">
        <f>単位行列I!M34-移輸入係数M!M34</f>
        <v>0</v>
      </c>
      <c r="N34" s="344">
        <f>単位行列I!N34-移輸入係数M!N34</f>
        <v>0</v>
      </c>
      <c r="O34" s="344">
        <f>単位行列I!O34-移輸入係数M!O34</f>
        <v>0</v>
      </c>
      <c r="P34" s="344">
        <f>単位行列I!P34-移輸入係数M!P34</f>
        <v>0</v>
      </c>
      <c r="Q34" s="344">
        <f>単位行列I!Q34-移輸入係数M!Q34</f>
        <v>0</v>
      </c>
      <c r="R34" s="344">
        <f>単位行列I!R34-移輸入係数M!R34</f>
        <v>0</v>
      </c>
      <c r="S34" s="344">
        <f>単位行列I!S34-移輸入係数M!S34</f>
        <v>0</v>
      </c>
      <c r="T34" s="344">
        <f>単位行列I!T34-移輸入係数M!T34</f>
        <v>0</v>
      </c>
      <c r="U34" s="344">
        <f>単位行列I!U34-移輸入係数M!U34</f>
        <v>0</v>
      </c>
      <c r="V34" s="344">
        <f>単位行列I!V34-移輸入係数M!V34</f>
        <v>0</v>
      </c>
      <c r="W34" s="344">
        <f>単位行列I!W34-移輸入係数M!W34</f>
        <v>0</v>
      </c>
      <c r="X34" s="344">
        <f>単位行列I!X34-移輸入係数M!X34</f>
        <v>0</v>
      </c>
      <c r="Y34" s="344">
        <f>単位行列I!Y34-移輸入係数M!Y34</f>
        <v>0</v>
      </c>
      <c r="Z34" s="344">
        <f>単位行列I!Z34-移輸入係数M!Z34</f>
        <v>0</v>
      </c>
      <c r="AA34" s="344">
        <f>単位行列I!AA34-移輸入係数M!AA34</f>
        <v>0</v>
      </c>
      <c r="AB34" s="344">
        <f>単位行列I!AB34-移輸入係数M!AB34</f>
        <v>0</v>
      </c>
      <c r="AC34" s="344">
        <f>単位行列I!AC34-移輸入係数M!AC34</f>
        <v>0</v>
      </c>
      <c r="AD34" s="344">
        <f>単位行列I!AD34-移輸入係数M!AD34</f>
        <v>0.8860402674839678</v>
      </c>
      <c r="AE34" s="344">
        <f>単位行列I!AE34-移輸入係数M!AE34</f>
        <v>0</v>
      </c>
      <c r="AF34" s="344">
        <f>単位行列I!AF34-移輸入係数M!AF34</f>
        <v>0</v>
      </c>
      <c r="AG34" s="344">
        <f>単位行列I!AG34-移輸入係数M!AG34</f>
        <v>0</v>
      </c>
      <c r="AH34" s="344">
        <f>単位行列I!AH34-移輸入係数M!AH34</f>
        <v>0</v>
      </c>
      <c r="AI34" s="344">
        <f>単位行列I!AI34-移輸入係数M!AI34</f>
        <v>0</v>
      </c>
      <c r="AJ34" s="344">
        <f>単位行列I!AJ34-移輸入係数M!AJ34</f>
        <v>0</v>
      </c>
      <c r="AK34" s="344">
        <f>単位行列I!AK34-移輸入係数M!AK34</f>
        <v>0</v>
      </c>
      <c r="AL34" s="344">
        <f>単位行列I!AL34-移輸入係数M!AL34</f>
        <v>0</v>
      </c>
      <c r="AM34" s="344">
        <f>単位行列I!AM34-移輸入係数M!AM34</f>
        <v>0</v>
      </c>
      <c r="AN34" s="344">
        <f>単位行列I!AN34-移輸入係数M!AN34</f>
        <v>0</v>
      </c>
      <c r="AO34" s="548">
        <f>単位行列I!AO34-移輸入係数M!AO34</f>
        <v>0</v>
      </c>
    </row>
    <row r="35" spans="1:41">
      <c r="A35" s="321" t="s">
        <v>225</v>
      </c>
      <c r="B35" s="251" t="s">
        <v>5</v>
      </c>
      <c r="C35" s="343">
        <f>単位行列I!C35-移輸入係数M!C35</f>
        <v>0</v>
      </c>
      <c r="D35" s="344">
        <f>単位行列I!D35-移輸入係数M!D35</f>
        <v>0</v>
      </c>
      <c r="E35" s="344">
        <f>単位行列I!E35-移輸入係数M!E35</f>
        <v>0</v>
      </c>
      <c r="F35" s="344">
        <f>単位行列I!F35-移輸入係数M!F35</f>
        <v>0</v>
      </c>
      <c r="G35" s="344">
        <f>単位行列I!G35-移輸入係数M!G35</f>
        <v>0</v>
      </c>
      <c r="H35" s="344">
        <f>単位行列I!H35-移輸入係数M!H35</f>
        <v>0</v>
      </c>
      <c r="I35" s="344">
        <f>単位行列I!I35-移輸入係数M!I35</f>
        <v>0</v>
      </c>
      <c r="J35" s="344">
        <f>単位行列I!J35-移輸入係数M!J35</f>
        <v>0</v>
      </c>
      <c r="K35" s="344">
        <f>単位行列I!K35-移輸入係数M!K35</f>
        <v>0</v>
      </c>
      <c r="L35" s="344">
        <f>単位行列I!L35-移輸入係数M!L35</f>
        <v>0</v>
      </c>
      <c r="M35" s="344">
        <f>単位行列I!M35-移輸入係数M!M35</f>
        <v>0</v>
      </c>
      <c r="N35" s="344">
        <f>単位行列I!N35-移輸入係数M!N35</f>
        <v>0</v>
      </c>
      <c r="O35" s="344">
        <f>単位行列I!O35-移輸入係数M!O35</f>
        <v>0</v>
      </c>
      <c r="P35" s="344">
        <f>単位行列I!P35-移輸入係数M!P35</f>
        <v>0</v>
      </c>
      <c r="Q35" s="344">
        <f>単位行列I!Q35-移輸入係数M!Q35</f>
        <v>0</v>
      </c>
      <c r="R35" s="344">
        <f>単位行列I!R35-移輸入係数M!R35</f>
        <v>0</v>
      </c>
      <c r="S35" s="344">
        <f>単位行列I!S35-移輸入係数M!S35</f>
        <v>0</v>
      </c>
      <c r="T35" s="344">
        <f>単位行列I!T35-移輸入係数M!T35</f>
        <v>0</v>
      </c>
      <c r="U35" s="344">
        <f>単位行列I!U35-移輸入係数M!U35</f>
        <v>0</v>
      </c>
      <c r="V35" s="344">
        <f>単位行列I!V35-移輸入係数M!V35</f>
        <v>0</v>
      </c>
      <c r="W35" s="344">
        <f>単位行列I!W35-移輸入係数M!W35</f>
        <v>0</v>
      </c>
      <c r="X35" s="344">
        <f>単位行列I!X35-移輸入係数M!X35</f>
        <v>0</v>
      </c>
      <c r="Y35" s="344">
        <f>単位行列I!Y35-移輸入係数M!Y35</f>
        <v>0</v>
      </c>
      <c r="Z35" s="344">
        <f>単位行列I!Z35-移輸入係数M!Z35</f>
        <v>0</v>
      </c>
      <c r="AA35" s="344">
        <f>単位行列I!AA35-移輸入係数M!AA35</f>
        <v>0</v>
      </c>
      <c r="AB35" s="344">
        <f>単位行列I!AB35-移輸入係数M!AB35</f>
        <v>0</v>
      </c>
      <c r="AC35" s="344">
        <f>単位行列I!AC35-移輸入係数M!AC35</f>
        <v>0</v>
      </c>
      <c r="AD35" s="344">
        <f>単位行列I!AD35-移輸入係数M!AD35</f>
        <v>0</v>
      </c>
      <c r="AE35" s="344">
        <f>単位行列I!AE35-移輸入係数M!AE35</f>
        <v>0.99991460678824673</v>
      </c>
      <c r="AF35" s="344">
        <f>単位行列I!AF35-移輸入係数M!AF35</f>
        <v>0</v>
      </c>
      <c r="AG35" s="344">
        <f>単位行列I!AG35-移輸入係数M!AG35</f>
        <v>0</v>
      </c>
      <c r="AH35" s="344">
        <f>単位行列I!AH35-移輸入係数M!AH35</f>
        <v>0</v>
      </c>
      <c r="AI35" s="344">
        <f>単位行列I!AI35-移輸入係数M!AI35</f>
        <v>0</v>
      </c>
      <c r="AJ35" s="344">
        <f>単位行列I!AJ35-移輸入係数M!AJ35</f>
        <v>0</v>
      </c>
      <c r="AK35" s="344">
        <f>単位行列I!AK35-移輸入係数M!AK35</f>
        <v>0</v>
      </c>
      <c r="AL35" s="344">
        <f>単位行列I!AL35-移輸入係数M!AL35</f>
        <v>0</v>
      </c>
      <c r="AM35" s="344">
        <f>単位行列I!AM35-移輸入係数M!AM35</f>
        <v>0</v>
      </c>
      <c r="AN35" s="344">
        <f>単位行列I!AN35-移輸入係数M!AN35</f>
        <v>0</v>
      </c>
      <c r="AO35" s="548">
        <f>単位行列I!AO35-移輸入係数M!AO35</f>
        <v>0</v>
      </c>
    </row>
    <row r="36" spans="1:41">
      <c r="A36" s="321" t="s">
        <v>226</v>
      </c>
      <c r="B36" s="251" t="s">
        <v>252</v>
      </c>
      <c r="C36" s="343">
        <f>単位行列I!C36-移輸入係数M!C36</f>
        <v>0</v>
      </c>
      <c r="D36" s="344">
        <f>単位行列I!D36-移輸入係数M!D36</f>
        <v>0</v>
      </c>
      <c r="E36" s="344">
        <f>単位行列I!E36-移輸入係数M!E36</f>
        <v>0</v>
      </c>
      <c r="F36" s="344">
        <f>単位行列I!F36-移輸入係数M!F36</f>
        <v>0</v>
      </c>
      <c r="G36" s="344">
        <f>単位行列I!G36-移輸入係数M!G36</f>
        <v>0</v>
      </c>
      <c r="H36" s="344">
        <f>単位行列I!H36-移輸入係数M!H36</f>
        <v>0</v>
      </c>
      <c r="I36" s="344">
        <f>単位行列I!I36-移輸入係数M!I36</f>
        <v>0</v>
      </c>
      <c r="J36" s="344">
        <f>単位行列I!J36-移輸入係数M!J36</f>
        <v>0</v>
      </c>
      <c r="K36" s="344">
        <f>単位行列I!K36-移輸入係数M!K36</f>
        <v>0</v>
      </c>
      <c r="L36" s="344">
        <f>単位行列I!L36-移輸入係数M!L36</f>
        <v>0</v>
      </c>
      <c r="M36" s="344">
        <f>単位行列I!M36-移輸入係数M!M36</f>
        <v>0</v>
      </c>
      <c r="N36" s="344">
        <f>単位行列I!N36-移輸入係数M!N36</f>
        <v>0</v>
      </c>
      <c r="O36" s="344">
        <f>単位行列I!O36-移輸入係数M!O36</f>
        <v>0</v>
      </c>
      <c r="P36" s="344">
        <f>単位行列I!P36-移輸入係数M!P36</f>
        <v>0</v>
      </c>
      <c r="Q36" s="344">
        <f>単位行列I!Q36-移輸入係数M!Q36</f>
        <v>0</v>
      </c>
      <c r="R36" s="344">
        <f>単位行列I!R36-移輸入係数M!R36</f>
        <v>0</v>
      </c>
      <c r="S36" s="344">
        <f>単位行列I!S36-移輸入係数M!S36</f>
        <v>0</v>
      </c>
      <c r="T36" s="344">
        <f>単位行列I!T36-移輸入係数M!T36</f>
        <v>0</v>
      </c>
      <c r="U36" s="344">
        <f>単位行列I!U36-移輸入係数M!U36</f>
        <v>0</v>
      </c>
      <c r="V36" s="344">
        <f>単位行列I!V36-移輸入係数M!V36</f>
        <v>0</v>
      </c>
      <c r="W36" s="344">
        <f>単位行列I!W36-移輸入係数M!W36</f>
        <v>0</v>
      </c>
      <c r="X36" s="344">
        <f>単位行列I!X36-移輸入係数M!X36</f>
        <v>0</v>
      </c>
      <c r="Y36" s="344">
        <f>単位行列I!Y36-移輸入係数M!Y36</f>
        <v>0</v>
      </c>
      <c r="Z36" s="344">
        <f>単位行列I!Z36-移輸入係数M!Z36</f>
        <v>0</v>
      </c>
      <c r="AA36" s="344">
        <f>単位行列I!AA36-移輸入係数M!AA36</f>
        <v>0</v>
      </c>
      <c r="AB36" s="344">
        <f>単位行列I!AB36-移輸入係数M!AB36</f>
        <v>0</v>
      </c>
      <c r="AC36" s="344">
        <f>単位行列I!AC36-移輸入係数M!AC36</f>
        <v>0</v>
      </c>
      <c r="AD36" s="344">
        <f>単位行列I!AD36-移輸入係数M!AD36</f>
        <v>0</v>
      </c>
      <c r="AE36" s="344">
        <f>単位行列I!AE36-移輸入係数M!AE36</f>
        <v>0</v>
      </c>
      <c r="AF36" s="344">
        <f>単位行列I!AF36-移輸入係数M!AF36</f>
        <v>0.61504742809256219</v>
      </c>
      <c r="AG36" s="344">
        <f>単位行列I!AG36-移輸入係数M!AG36</f>
        <v>0</v>
      </c>
      <c r="AH36" s="344">
        <f>単位行列I!AH36-移輸入係数M!AH36</f>
        <v>0</v>
      </c>
      <c r="AI36" s="344">
        <f>単位行列I!AI36-移輸入係数M!AI36</f>
        <v>0</v>
      </c>
      <c r="AJ36" s="344">
        <f>単位行列I!AJ36-移輸入係数M!AJ36</f>
        <v>0</v>
      </c>
      <c r="AK36" s="344">
        <f>単位行列I!AK36-移輸入係数M!AK36</f>
        <v>0</v>
      </c>
      <c r="AL36" s="344">
        <f>単位行列I!AL36-移輸入係数M!AL36</f>
        <v>0</v>
      </c>
      <c r="AM36" s="344">
        <f>単位行列I!AM36-移輸入係数M!AM36</f>
        <v>0</v>
      </c>
      <c r="AN36" s="344">
        <f>単位行列I!AN36-移輸入係数M!AN36</f>
        <v>0</v>
      </c>
      <c r="AO36" s="548">
        <f>単位行列I!AO36-移輸入係数M!AO36</f>
        <v>0</v>
      </c>
    </row>
    <row r="37" spans="1:41">
      <c r="A37" s="321" t="s">
        <v>227</v>
      </c>
      <c r="B37" s="251" t="s">
        <v>198</v>
      </c>
      <c r="C37" s="343">
        <f>単位行列I!C37-移輸入係数M!C37</f>
        <v>0</v>
      </c>
      <c r="D37" s="344">
        <f>単位行列I!D37-移輸入係数M!D37</f>
        <v>0</v>
      </c>
      <c r="E37" s="344">
        <f>単位行列I!E37-移輸入係数M!E37</f>
        <v>0</v>
      </c>
      <c r="F37" s="344">
        <f>単位行列I!F37-移輸入係数M!F37</f>
        <v>0</v>
      </c>
      <c r="G37" s="344">
        <f>単位行列I!G37-移輸入係数M!G37</f>
        <v>0</v>
      </c>
      <c r="H37" s="344">
        <f>単位行列I!H37-移輸入係数M!H37</f>
        <v>0</v>
      </c>
      <c r="I37" s="344">
        <f>単位行列I!I37-移輸入係数M!I37</f>
        <v>0</v>
      </c>
      <c r="J37" s="344">
        <f>単位行列I!J37-移輸入係数M!J37</f>
        <v>0</v>
      </c>
      <c r="K37" s="344">
        <f>単位行列I!K37-移輸入係数M!K37</f>
        <v>0</v>
      </c>
      <c r="L37" s="344">
        <f>単位行列I!L37-移輸入係数M!L37</f>
        <v>0</v>
      </c>
      <c r="M37" s="344">
        <f>単位行列I!M37-移輸入係数M!M37</f>
        <v>0</v>
      </c>
      <c r="N37" s="344">
        <f>単位行列I!N37-移輸入係数M!N37</f>
        <v>0</v>
      </c>
      <c r="O37" s="344">
        <f>単位行列I!O37-移輸入係数M!O37</f>
        <v>0</v>
      </c>
      <c r="P37" s="344">
        <f>単位行列I!P37-移輸入係数M!P37</f>
        <v>0</v>
      </c>
      <c r="Q37" s="344">
        <f>単位行列I!Q37-移輸入係数M!Q37</f>
        <v>0</v>
      </c>
      <c r="R37" s="344">
        <f>単位行列I!R37-移輸入係数M!R37</f>
        <v>0</v>
      </c>
      <c r="S37" s="344">
        <f>単位行列I!S37-移輸入係数M!S37</f>
        <v>0</v>
      </c>
      <c r="T37" s="344">
        <f>単位行列I!T37-移輸入係数M!T37</f>
        <v>0</v>
      </c>
      <c r="U37" s="344">
        <f>単位行列I!U37-移輸入係数M!U37</f>
        <v>0</v>
      </c>
      <c r="V37" s="344">
        <f>単位行列I!V37-移輸入係数M!V37</f>
        <v>0</v>
      </c>
      <c r="W37" s="344">
        <f>単位行列I!W37-移輸入係数M!W37</f>
        <v>0</v>
      </c>
      <c r="X37" s="344">
        <f>単位行列I!X37-移輸入係数M!X37</f>
        <v>0</v>
      </c>
      <c r="Y37" s="344">
        <f>単位行列I!Y37-移輸入係数M!Y37</f>
        <v>0</v>
      </c>
      <c r="Z37" s="344">
        <f>単位行列I!Z37-移輸入係数M!Z37</f>
        <v>0</v>
      </c>
      <c r="AA37" s="344">
        <f>単位行列I!AA37-移輸入係数M!AA37</f>
        <v>0</v>
      </c>
      <c r="AB37" s="344">
        <f>単位行列I!AB37-移輸入係数M!AB37</f>
        <v>0</v>
      </c>
      <c r="AC37" s="344">
        <f>単位行列I!AC37-移輸入係数M!AC37</f>
        <v>0</v>
      </c>
      <c r="AD37" s="344">
        <f>単位行列I!AD37-移輸入係数M!AD37</f>
        <v>0</v>
      </c>
      <c r="AE37" s="344">
        <f>単位行列I!AE37-移輸入係数M!AE37</f>
        <v>0</v>
      </c>
      <c r="AF37" s="344">
        <f>単位行列I!AF37-移輸入係数M!AF37</f>
        <v>0</v>
      </c>
      <c r="AG37" s="344">
        <f>単位行列I!AG37-移輸入係数M!AG37</f>
        <v>0.53331479520693192</v>
      </c>
      <c r="AH37" s="344">
        <f>単位行列I!AH37-移輸入係数M!AH37</f>
        <v>0</v>
      </c>
      <c r="AI37" s="344">
        <f>単位行列I!AI37-移輸入係数M!AI37</f>
        <v>0</v>
      </c>
      <c r="AJ37" s="344">
        <f>単位行列I!AJ37-移輸入係数M!AJ37</f>
        <v>0</v>
      </c>
      <c r="AK37" s="344">
        <f>単位行列I!AK37-移輸入係数M!AK37</f>
        <v>0</v>
      </c>
      <c r="AL37" s="344">
        <f>単位行列I!AL37-移輸入係数M!AL37</f>
        <v>0</v>
      </c>
      <c r="AM37" s="344">
        <f>単位行列I!AM37-移輸入係数M!AM37</f>
        <v>0</v>
      </c>
      <c r="AN37" s="344">
        <f>単位行列I!AN37-移輸入係数M!AN37</f>
        <v>0</v>
      </c>
      <c r="AO37" s="548">
        <f>単位行列I!AO37-移輸入係数M!AO37</f>
        <v>0</v>
      </c>
    </row>
    <row r="38" spans="1:41">
      <c r="A38" s="321" t="s">
        <v>228</v>
      </c>
      <c r="B38" s="251" t="s">
        <v>6</v>
      </c>
      <c r="C38" s="343">
        <f>単位行列I!C38-移輸入係数M!C38</f>
        <v>0</v>
      </c>
      <c r="D38" s="344">
        <f>単位行列I!D38-移輸入係数M!D38</f>
        <v>0</v>
      </c>
      <c r="E38" s="344">
        <f>単位行列I!E38-移輸入係数M!E38</f>
        <v>0</v>
      </c>
      <c r="F38" s="344">
        <f>単位行列I!F38-移輸入係数M!F38</f>
        <v>0</v>
      </c>
      <c r="G38" s="344">
        <f>単位行列I!G38-移輸入係数M!G38</f>
        <v>0</v>
      </c>
      <c r="H38" s="344">
        <f>単位行列I!H38-移輸入係数M!H38</f>
        <v>0</v>
      </c>
      <c r="I38" s="344">
        <f>単位行列I!I38-移輸入係数M!I38</f>
        <v>0</v>
      </c>
      <c r="J38" s="344">
        <f>単位行列I!J38-移輸入係数M!J38</f>
        <v>0</v>
      </c>
      <c r="K38" s="344">
        <f>単位行列I!K38-移輸入係数M!K38</f>
        <v>0</v>
      </c>
      <c r="L38" s="344">
        <f>単位行列I!L38-移輸入係数M!L38</f>
        <v>0</v>
      </c>
      <c r="M38" s="344">
        <f>単位行列I!M38-移輸入係数M!M38</f>
        <v>0</v>
      </c>
      <c r="N38" s="344">
        <f>単位行列I!N38-移輸入係数M!N38</f>
        <v>0</v>
      </c>
      <c r="O38" s="344">
        <f>単位行列I!O38-移輸入係数M!O38</f>
        <v>0</v>
      </c>
      <c r="P38" s="344">
        <f>単位行列I!P38-移輸入係数M!P38</f>
        <v>0</v>
      </c>
      <c r="Q38" s="344">
        <f>単位行列I!Q38-移輸入係数M!Q38</f>
        <v>0</v>
      </c>
      <c r="R38" s="344">
        <f>単位行列I!R38-移輸入係数M!R38</f>
        <v>0</v>
      </c>
      <c r="S38" s="344">
        <f>単位行列I!S38-移輸入係数M!S38</f>
        <v>0</v>
      </c>
      <c r="T38" s="344">
        <f>単位行列I!T38-移輸入係数M!T38</f>
        <v>0</v>
      </c>
      <c r="U38" s="344">
        <f>単位行列I!U38-移輸入係数M!U38</f>
        <v>0</v>
      </c>
      <c r="V38" s="344">
        <f>単位行列I!V38-移輸入係数M!V38</f>
        <v>0</v>
      </c>
      <c r="W38" s="344">
        <f>単位行列I!W38-移輸入係数M!W38</f>
        <v>0</v>
      </c>
      <c r="X38" s="344">
        <f>単位行列I!X38-移輸入係数M!X38</f>
        <v>0</v>
      </c>
      <c r="Y38" s="344">
        <f>単位行列I!Y38-移輸入係数M!Y38</f>
        <v>0</v>
      </c>
      <c r="Z38" s="344">
        <f>単位行列I!Z38-移輸入係数M!Z38</f>
        <v>0</v>
      </c>
      <c r="AA38" s="344">
        <f>単位行列I!AA38-移輸入係数M!AA38</f>
        <v>0</v>
      </c>
      <c r="AB38" s="344">
        <f>単位行列I!AB38-移輸入係数M!AB38</f>
        <v>0</v>
      </c>
      <c r="AC38" s="344">
        <f>単位行列I!AC38-移輸入係数M!AC38</f>
        <v>0</v>
      </c>
      <c r="AD38" s="344">
        <f>単位行列I!AD38-移輸入係数M!AD38</f>
        <v>0</v>
      </c>
      <c r="AE38" s="344">
        <f>単位行列I!AE38-移輸入係数M!AE38</f>
        <v>0</v>
      </c>
      <c r="AF38" s="344">
        <f>単位行列I!AF38-移輸入係数M!AF38</f>
        <v>0</v>
      </c>
      <c r="AG38" s="344">
        <f>単位行列I!AG38-移輸入係数M!AG38</f>
        <v>0</v>
      </c>
      <c r="AH38" s="344">
        <f>単位行列I!AH38-移輸入係数M!AH38</f>
        <v>1</v>
      </c>
      <c r="AI38" s="344">
        <f>単位行列I!AI38-移輸入係数M!AI38</f>
        <v>0</v>
      </c>
      <c r="AJ38" s="344">
        <f>単位行列I!AJ38-移輸入係数M!AJ38</f>
        <v>0</v>
      </c>
      <c r="AK38" s="344">
        <f>単位行列I!AK38-移輸入係数M!AK38</f>
        <v>0</v>
      </c>
      <c r="AL38" s="344">
        <f>単位行列I!AL38-移輸入係数M!AL38</f>
        <v>0</v>
      </c>
      <c r="AM38" s="344">
        <f>単位行列I!AM38-移輸入係数M!AM38</f>
        <v>0</v>
      </c>
      <c r="AN38" s="344">
        <f>単位行列I!AN38-移輸入係数M!AN38</f>
        <v>0</v>
      </c>
      <c r="AO38" s="548">
        <f>単位行列I!AO38-移輸入係数M!AO38</f>
        <v>0</v>
      </c>
    </row>
    <row r="39" spans="1:41">
      <c r="A39" s="321" t="s">
        <v>229</v>
      </c>
      <c r="B39" s="251" t="s">
        <v>26</v>
      </c>
      <c r="C39" s="343">
        <f>単位行列I!C39-移輸入係数M!C39</f>
        <v>0</v>
      </c>
      <c r="D39" s="344">
        <f>単位行列I!D39-移輸入係数M!D39</f>
        <v>0</v>
      </c>
      <c r="E39" s="344">
        <f>単位行列I!E39-移輸入係数M!E39</f>
        <v>0</v>
      </c>
      <c r="F39" s="344">
        <f>単位行列I!F39-移輸入係数M!F39</f>
        <v>0</v>
      </c>
      <c r="G39" s="344">
        <f>単位行列I!G39-移輸入係数M!G39</f>
        <v>0</v>
      </c>
      <c r="H39" s="344">
        <f>単位行列I!H39-移輸入係数M!H39</f>
        <v>0</v>
      </c>
      <c r="I39" s="344">
        <f>単位行列I!I39-移輸入係数M!I39</f>
        <v>0</v>
      </c>
      <c r="J39" s="344">
        <f>単位行列I!J39-移輸入係数M!J39</f>
        <v>0</v>
      </c>
      <c r="K39" s="344">
        <f>単位行列I!K39-移輸入係数M!K39</f>
        <v>0</v>
      </c>
      <c r="L39" s="344">
        <f>単位行列I!L39-移輸入係数M!L39</f>
        <v>0</v>
      </c>
      <c r="M39" s="344">
        <f>単位行列I!M39-移輸入係数M!M39</f>
        <v>0</v>
      </c>
      <c r="N39" s="344">
        <f>単位行列I!N39-移輸入係数M!N39</f>
        <v>0</v>
      </c>
      <c r="O39" s="344">
        <f>単位行列I!O39-移輸入係数M!O39</f>
        <v>0</v>
      </c>
      <c r="P39" s="344">
        <f>単位行列I!P39-移輸入係数M!P39</f>
        <v>0</v>
      </c>
      <c r="Q39" s="344">
        <f>単位行列I!Q39-移輸入係数M!Q39</f>
        <v>0</v>
      </c>
      <c r="R39" s="344">
        <f>単位行列I!R39-移輸入係数M!R39</f>
        <v>0</v>
      </c>
      <c r="S39" s="344">
        <f>単位行列I!S39-移輸入係数M!S39</f>
        <v>0</v>
      </c>
      <c r="T39" s="344">
        <f>単位行列I!T39-移輸入係数M!T39</f>
        <v>0</v>
      </c>
      <c r="U39" s="344">
        <f>単位行列I!U39-移輸入係数M!U39</f>
        <v>0</v>
      </c>
      <c r="V39" s="344">
        <f>単位行列I!V39-移輸入係数M!V39</f>
        <v>0</v>
      </c>
      <c r="W39" s="344">
        <f>単位行列I!W39-移輸入係数M!W39</f>
        <v>0</v>
      </c>
      <c r="X39" s="344">
        <f>単位行列I!X39-移輸入係数M!X39</f>
        <v>0</v>
      </c>
      <c r="Y39" s="344">
        <f>単位行列I!Y39-移輸入係数M!Y39</f>
        <v>0</v>
      </c>
      <c r="Z39" s="344">
        <f>単位行列I!Z39-移輸入係数M!Z39</f>
        <v>0</v>
      </c>
      <c r="AA39" s="344">
        <f>単位行列I!AA39-移輸入係数M!AA39</f>
        <v>0</v>
      </c>
      <c r="AB39" s="344">
        <f>単位行列I!AB39-移輸入係数M!AB39</f>
        <v>0</v>
      </c>
      <c r="AC39" s="344">
        <f>単位行列I!AC39-移輸入係数M!AC39</f>
        <v>0</v>
      </c>
      <c r="AD39" s="344">
        <f>単位行列I!AD39-移輸入係数M!AD39</f>
        <v>0</v>
      </c>
      <c r="AE39" s="344">
        <f>単位行列I!AE39-移輸入係数M!AE39</f>
        <v>0</v>
      </c>
      <c r="AF39" s="344">
        <f>単位行列I!AF39-移輸入係数M!AF39</f>
        <v>0</v>
      </c>
      <c r="AG39" s="344">
        <f>単位行列I!AG39-移輸入係数M!AG39</f>
        <v>0</v>
      </c>
      <c r="AH39" s="344">
        <f>単位行列I!AH39-移輸入係数M!AH39</f>
        <v>0</v>
      </c>
      <c r="AI39" s="344">
        <f>単位行列I!AI39-移輸入係数M!AI39</f>
        <v>0.94738237988121798</v>
      </c>
      <c r="AJ39" s="344">
        <f>単位行列I!AJ39-移輸入係数M!AJ39</f>
        <v>0</v>
      </c>
      <c r="AK39" s="344">
        <f>単位行列I!AK39-移輸入係数M!AK39</f>
        <v>0</v>
      </c>
      <c r="AL39" s="344">
        <f>単位行列I!AL39-移輸入係数M!AL39</f>
        <v>0</v>
      </c>
      <c r="AM39" s="344">
        <f>単位行列I!AM39-移輸入係数M!AM39</f>
        <v>0</v>
      </c>
      <c r="AN39" s="344">
        <f>単位行列I!AN39-移輸入係数M!AN39</f>
        <v>0</v>
      </c>
      <c r="AO39" s="548">
        <f>単位行列I!AO39-移輸入係数M!AO39</f>
        <v>0</v>
      </c>
    </row>
    <row r="40" spans="1:41">
      <c r="A40" s="321" t="s">
        <v>230</v>
      </c>
      <c r="B40" s="251" t="s">
        <v>253</v>
      </c>
      <c r="C40" s="343">
        <f>単位行列I!C40-移輸入係数M!C40</f>
        <v>0</v>
      </c>
      <c r="D40" s="344">
        <f>単位行列I!D40-移輸入係数M!D40</f>
        <v>0</v>
      </c>
      <c r="E40" s="344">
        <f>単位行列I!E40-移輸入係数M!E40</f>
        <v>0</v>
      </c>
      <c r="F40" s="344">
        <f>単位行列I!F40-移輸入係数M!F40</f>
        <v>0</v>
      </c>
      <c r="G40" s="344">
        <f>単位行列I!G40-移輸入係数M!G40</f>
        <v>0</v>
      </c>
      <c r="H40" s="344">
        <f>単位行列I!H40-移輸入係数M!H40</f>
        <v>0</v>
      </c>
      <c r="I40" s="344">
        <f>単位行列I!I40-移輸入係数M!I40</f>
        <v>0</v>
      </c>
      <c r="J40" s="344">
        <f>単位行列I!J40-移輸入係数M!J40</f>
        <v>0</v>
      </c>
      <c r="K40" s="344">
        <f>単位行列I!K40-移輸入係数M!K40</f>
        <v>0</v>
      </c>
      <c r="L40" s="344">
        <f>単位行列I!L40-移輸入係数M!L40</f>
        <v>0</v>
      </c>
      <c r="M40" s="344">
        <f>単位行列I!M40-移輸入係数M!M40</f>
        <v>0</v>
      </c>
      <c r="N40" s="344">
        <f>単位行列I!N40-移輸入係数M!N40</f>
        <v>0</v>
      </c>
      <c r="O40" s="344">
        <f>単位行列I!O40-移輸入係数M!O40</f>
        <v>0</v>
      </c>
      <c r="P40" s="344">
        <f>単位行列I!P40-移輸入係数M!P40</f>
        <v>0</v>
      </c>
      <c r="Q40" s="344">
        <f>単位行列I!Q40-移輸入係数M!Q40</f>
        <v>0</v>
      </c>
      <c r="R40" s="344">
        <f>単位行列I!R40-移輸入係数M!R40</f>
        <v>0</v>
      </c>
      <c r="S40" s="344">
        <f>単位行列I!S40-移輸入係数M!S40</f>
        <v>0</v>
      </c>
      <c r="T40" s="344">
        <f>単位行列I!T40-移輸入係数M!T40</f>
        <v>0</v>
      </c>
      <c r="U40" s="344">
        <f>単位行列I!U40-移輸入係数M!U40</f>
        <v>0</v>
      </c>
      <c r="V40" s="344">
        <f>単位行列I!V40-移輸入係数M!V40</f>
        <v>0</v>
      </c>
      <c r="W40" s="344">
        <f>単位行列I!W40-移輸入係数M!W40</f>
        <v>0</v>
      </c>
      <c r="X40" s="344">
        <f>単位行列I!X40-移輸入係数M!X40</f>
        <v>0</v>
      </c>
      <c r="Y40" s="344">
        <f>単位行列I!Y40-移輸入係数M!Y40</f>
        <v>0</v>
      </c>
      <c r="Z40" s="344">
        <f>単位行列I!Z40-移輸入係数M!Z40</f>
        <v>0</v>
      </c>
      <c r="AA40" s="344">
        <f>単位行列I!AA40-移輸入係数M!AA40</f>
        <v>0</v>
      </c>
      <c r="AB40" s="344">
        <f>単位行列I!AB40-移輸入係数M!AB40</f>
        <v>0</v>
      </c>
      <c r="AC40" s="344">
        <f>単位行列I!AC40-移輸入係数M!AC40</f>
        <v>0</v>
      </c>
      <c r="AD40" s="344">
        <f>単位行列I!AD40-移輸入係数M!AD40</f>
        <v>0</v>
      </c>
      <c r="AE40" s="344">
        <f>単位行列I!AE40-移輸入係数M!AE40</f>
        <v>0</v>
      </c>
      <c r="AF40" s="344">
        <f>単位行列I!AF40-移輸入係数M!AF40</f>
        <v>0</v>
      </c>
      <c r="AG40" s="344">
        <f>単位行列I!AG40-移輸入係数M!AG40</f>
        <v>0</v>
      </c>
      <c r="AH40" s="344">
        <f>単位行列I!AH40-移輸入係数M!AH40</f>
        <v>0</v>
      </c>
      <c r="AI40" s="344">
        <f>単位行列I!AI40-移輸入係数M!AI40</f>
        <v>0</v>
      </c>
      <c r="AJ40" s="344">
        <f>単位行列I!AJ40-移輸入係数M!AJ40</f>
        <v>0.99998714746557427</v>
      </c>
      <c r="AK40" s="344">
        <f>単位行列I!AK40-移輸入係数M!AK40</f>
        <v>0</v>
      </c>
      <c r="AL40" s="344">
        <f>単位行列I!AL40-移輸入係数M!AL40</f>
        <v>0</v>
      </c>
      <c r="AM40" s="344">
        <f>単位行列I!AM40-移輸入係数M!AM40</f>
        <v>0</v>
      </c>
      <c r="AN40" s="344">
        <f>単位行列I!AN40-移輸入係数M!AN40</f>
        <v>0</v>
      </c>
      <c r="AO40" s="548">
        <f>単位行列I!AO40-移輸入係数M!AO40</f>
        <v>0</v>
      </c>
    </row>
    <row r="41" spans="1:41">
      <c r="A41" s="321" t="s">
        <v>231</v>
      </c>
      <c r="B41" s="251" t="s">
        <v>420</v>
      </c>
      <c r="C41" s="343">
        <f>単位行列I!C41-移輸入係数M!C41</f>
        <v>0</v>
      </c>
      <c r="D41" s="344">
        <f>単位行列I!D41-移輸入係数M!D41</f>
        <v>0</v>
      </c>
      <c r="E41" s="344">
        <f>単位行列I!E41-移輸入係数M!E41</f>
        <v>0</v>
      </c>
      <c r="F41" s="344">
        <f>単位行列I!F41-移輸入係数M!F41</f>
        <v>0</v>
      </c>
      <c r="G41" s="344">
        <f>単位行列I!G41-移輸入係数M!G41</f>
        <v>0</v>
      </c>
      <c r="H41" s="344">
        <f>単位行列I!H41-移輸入係数M!H41</f>
        <v>0</v>
      </c>
      <c r="I41" s="344">
        <f>単位行列I!I41-移輸入係数M!I41</f>
        <v>0</v>
      </c>
      <c r="J41" s="344">
        <f>単位行列I!J41-移輸入係数M!J41</f>
        <v>0</v>
      </c>
      <c r="K41" s="344">
        <f>単位行列I!K41-移輸入係数M!K41</f>
        <v>0</v>
      </c>
      <c r="L41" s="344">
        <f>単位行列I!L41-移輸入係数M!L41</f>
        <v>0</v>
      </c>
      <c r="M41" s="344">
        <f>単位行列I!M41-移輸入係数M!M41</f>
        <v>0</v>
      </c>
      <c r="N41" s="344">
        <f>単位行列I!N41-移輸入係数M!N41</f>
        <v>0</v>
      </c>
      <c r="O41" s="344">
        <f>単位行列I!O41-移輸入係数M!O41</f>
        <v>0</v>
      </c>
      <c r="P41" s="344">
        <f>単位行列I!P41-移輸入係数M!P41</f>
        <v>0</v>
      </c>
      <c r="Q41" s="344">
        <f>単位行列I!Q41-移輸入係数M!Q41</f>
        <v>0</v>
      </c>
      <c r="R41" s="344">
        <f>単位行列I!R41-移輸入係数M!R41</f>
        <v>0</v>
      </c>
      <c r="S41" s="344">
        <f>単位行列I!S41-移輸入係数M!S41</f>
        <v>0</v>
      </c>
      <c r="T41" s="344">
        <f>単位行列I!T41-移輸入係数M!T41</f>
        <v>0</v>
      </c>
      <c r="U41" s="344">
        <f>単位行列I!U41-移輸入係数M!U41</f>
        <v>0</v>
      </c>
      <c r="V41" s="344">
        <f>単位行列I!V41-移輸入係数M!V41</f>
        <v>0</v>
      </c>
      <c r="W41" s="344">
        <f>単位行列I!W41-移輸入係数M!W41</f>
        <v>0</v>
      </c>
      <c r="X41" s="344">
        <f>単位行列I!X41-移輸入係数M!X41</f>
        <v>0</v>
      </c>
      <c r="Y41" s="344">
        <f>単位行列I!Y41-移輸入係数M!Y41</f>
        <v>0</v>
      </c>
      <c r="Z41" s="344">
        <f>単位行列I!Z41-移輸入係数M!Z41</f>
        <v>0</v>
      </c>
      <c r="AA41" s="344">
        <f>単位行列I!AA41-移輸入係数M!AA41</f>
        <v>0</v>
      </c>
      <c r="AB41" s="344">
        <f>単位行列I!AB41-移輸入係数M!AB41</f>
        <v>0</v>
      </c>
      <c r="AC41" s="344">
        <f>単位行列I!AC41-移輸入係数M!AC41</f>
        <v>0</v>
      </c>
      <c r="AD41" s="344">
        <f>単位行列I!AD41-移輸入係数M!AD41</f>
        <v>0</v>
      </c>
      <c r="AE41" s="344">
        <f>単位行列I!AE41-移輸入係数M!AE41</f>
        <v>0</v>
      </c>
      <c r="AF41" s="344">
        <f>単位行列I!AF41-移輸入係数M!AF41</f>
        <v>0</v>
      </c>
      <c r="AG41" s="344">
        <f>単位行列I!AG41-移輸入係数M!AG41</f>
        <v>0</v>
      </c>
      <c r="AH41" s="344">
        <f>単位行列I!AH41-移輸入係数M!AH41</f>
        <v>0</v>
      </c>
      <c r="AI41" s="344">
        <f>単位行列I!AI41-移輸入係数M!AI41</f>
        <v>0</v>
      </c>
      <c r="AJ41" s="344">
        <f>単位行列I!AJ41-移輸入係数M!AJ41</f>
        <v>0</v>
      </c>
      <c r="AK41" s="344">
        <f>単位行列I!AK41-移輸入係数M!AK41</f>
        <v>0.9818673914829813</v>
      </c>
      <c r="AL41" s="344">
        <f>単位行列I!AL41-移輸入係数M!AL41</f>
        <v>0</v>
      </c>
      <c r="AM41" s="344">
        <f>単位行列I!AM41-移輸入係数M!AM41</f>
        <v>0</v>
      </c>
      <c r="AN41" s="344">
        <f>単位行列I!AN41-移輸入係数M!AN41</f>
        <v>0</v>
      </c>
      <c r="AO41" s="548">
        <f>単位行列I!AO41-移輸入係数M!AO41</f>
        <v>0</v>
      </c>
    </row>
    <row r="42" spans="1:41">
      <c r="A42" s="321" t="s">
        <v>232</v>
      </c>
      <c r="B42" s="251" t="s">
        <v>27</v>
      </c>
      <c r="C42" s="343">
        <f>単位行列I!C42-移輸入係数M!C42</f>
        <v>0</v>
      </c>
      <c r="D42" s="344">
        <f>単位行列I!D42-移輸入係数M!D42</f>
        <v>0</v>
      </c>
      <c r="E42" s="344">
        <f>単位行列I!E42-移輸入係数M!E42</f>
        <v>0</v>
      </c>
      <c r="F42" s="344">
        <f>単位行列I!F42-移輸入係数M!F42</f>
        <v>0</v>
      </c>
      <c r="G42" s="344">
        <f>単位行列I!G42-移輸入係数M!G42</f>
        <v>0</v>
      </c>
      <c r="H42" s="344">
        <f>単位行列I!H42-移輸入係数M!H42</f>
        <v>0</v>
      </c>
      <c r="I42" s="344">
        <f>単位行列I!I42-移輸入係数M!I42</f>
        <v>0</v>
      </c>
      <c r="J42" s="344">
        <f>単位行列I!J42-移輸入係数M!J42</f>
        <v>0</v>
      </c>
      <c r="K42" s="344">
        <f>単位行列I!K42-移輸入係数M!K42</f>
        <v>0</v>
      </c>
      <c r="L42" s="344">
        <f>単位行列I!L42-移輸入係数M!L42</f>
        <v>0</v>
      </c>
      <c r="M42" s="344">
        <f>単位行列I!M42-移輸入係数M!M42</f>
        <v>0</v>
      </c>
      <c r="N42" s="344">
        <f>単位行列I!N42-移輸入係数M!N42</f>
        <v>0</v>
      </c>
      <c r="O42" s="344">
        <f>単位行列I!O42-移輸入係数M!O42</f>
        <v>0</v>
      </c>
      <c r="P42" s="344">
        <f>単位行列I!P42-移輸入係数M!P42</f>
        <v>0</v>
      </c>
      <c r="Q42" s="344">
        <f>単位行列I!Q42-移輸入係数M!Q42</f>
        <v>0</v>
      </c>
      <c r="R42" s="344">
        <f>単位行列I!R42-移輸入係数M!R42</f>
        <v>0</v>
      </c>
      <c r="S42" s="344">
        <f>単位行列I!S42-移輸入係数M!S42</f>
        <v>0</v>
      </c>
      <c r="T42" s="344">
        <f>単位行列I!T42-移輸入係数M!T42</f>
        <v>0</v>
      </c>
      <c r="U42" s="344">
        <f>単位行列I!U42-移輸入係数M!U42</f>
        <v>0</v>
      </c>
      <c r="V42" s="344">
        <f>単位行列I!V42-移輸入係数M!V42</f>
        <v>0</v>
      </c>
      <c r="W42" s="344">
        <f>単位行列I!W42-移輸入係数M!W42</f>
        <v>0</v>
      </c>
      <c r="X42" s="344">
        <f>単位行列I!X42-移輸入係数M!X42</f>
        <v>0</v>
      </c>
      <c r="Y42" s="344">
        <f>単位行列I!Y42-移輸入係数M!Y42</f>
        <v>0</v>
      </c>
      <c r="Z42" s="344">
        <f>単位行列I!Z42-移輸入係数M!Z42</f>
        <v>0</v>
      </c>
      <c r="AA42" s="344">
        <f>単位行列I!AA42-移輸入係数M!AA42</f>
        <v>0</v>
      </c>
      <c r="AB42" s="344">
        <f>単位行列I!AB42-移輸入係数M!AB42</f>
        <v>0</v>
      </c>
      <c r="AC42" s="344">
        <f>単位行列I!AC42-移輸入係数M!AC42</f>
        <v>0</v>
      </c>
      <c r="AD42" s="344">
        <f>単位行列I!AD42-移輸入係数M!AD42</f>
        <v>0</v>
      </c>
      <c r="AE42" s="344">
        <f>単位行列I!AE42-移輸入係数M!AE42</f>
        <v>0</v>
      </c>
      <c r="AF42" s="344">
        <f>単位行列I!AF42-移輸入係数M!AF42</f>
        <v>0</v>
      </c>
      <c r="AG42" s="344">
        <f>単位行列I!AG42-移輸入係数M!AG42</f>
        <v>0</v>
      </c>
      <c r="AH42" s="344">
        <f>単位行列I!AH42-移輸入係数M!AH42</f>
        <v>0</v>
      </c>
      <c r="AI42" s="344">
        <f>単位行列I!AI42-移輸入係数M!AI42</f>
        <v>0</v>
      </c>
      <c r="AJ42" s="344">
        <f>単位行列I!AJ42-移輸入係数M!AJ42</f>
        <v>0</v>
      </c>
      <c r="AK42" s="344">
        <f>単位行列I!AK42-移輸入係数M!AK42</f>
        <v>0</v>
      </c>
      <c r="AL42" s="344">
        <f>単位行列I!AL42-移輸入係数M!AL42</f>
        <v>0.61304534968629532</v>
      </c>
      <c r="AM42" s="344">
        <f>単位行列I!AM42-移輸入係数M!AM42</f>
        <v>0</v>
      </c>
      <c r="AN42" s="344">
        <f>単位行列I!AN42-移輸入係数M!AN42</f>
        <v>0</v>
      </c>
      <c r="AO42" s="548">
        <f>単位行列I!AO42-移輸入係数M!AO42</f>
        <v>0</v>
      </c>
    </row>
    <row r="43" spans="1:41">
      <c r="A43" s="321" t="s">
        <v>233</v>
      </c>
      <c r="B43" s="251" t="s">
        <v>28</v>
      </c>
      <c r="C43" s="343">
        <f>単位行列I!C43-移輸入係数M!C43</f>
        <v>0</v>
      </c>
      <c r="D43" s="344">
        <f>単位行列I!D43-移輸入係数M!D43</f>
        <v>0</v>
      </c>
      <c r="E43" s="344">
        <f>単位行列I!E43-移輸入係数M!E43</f>
        <v>0</v>
      </c>
      <c r="F43" s="344">
        <f>単位行列I!F43-移輸入係数M!F43</f>
        <v>0</v>
      </c>
      <c r="G43" s="344">
        <f>単位行列I!G43-移輸入係数M!G43</f>
        <v>0</v>
      </c>
      <c r="H43" s="344">
        <f>単位行列I!H43-移輸入係数M!H43</f>
        <v>0</v>
      </c>
      <c r="I43" s="344">
        <f>単位行列I!I43-移輸入係数M!I43</f>
        <v>0</v>
      </c>
      <c r="J43" s="344">
        <f>単位行列I!J43-移輸入係数M!J43</f>
        <v>0</v>
      </c>
      <c r="K43" s="344">
        <f>単位行列I!K43-移輸入係数M!K43</f>
        <v>0</v>
      </c>
      <c r="L43" s="344">
        <f>単位行列I!L43-移輸入係数M!L43</f>
        <v>0</v>
      </c>
      <c r="M43" s="344">
        <f>単位行列I!M43-移輸入係数M!M43</f>
        <v>0</v>
      </c>
      <c r="N43" s="344">
        <f>単位行列I!N43-移輸入係数M!N43</f>
        <v>0</v>
      </c>
      <c r="O43" s="344">
        <f>単位行列I!O43-移輸入係数M!O43</f>
        <v>0</v>
      </c>
      <c r="P43" s="344">
        <f>単位行列I!P43-移輸入係数M!P43</f>
        <v>0</v>
      </c>
      <c r="Q43" s="344">
        <f>単位行列I!Q43-移輸入係数M!Q43</f>
        <v>0</v>
      </c>
      <c r="R43" s="344">
        <f>単位行列I!R43-移輸入係数M!R43</f>
        <v>0</v>
      </c>
      <c r="S43" s="344">
        <f>単位行列I!S43-移輸入係数M!S43</f>
        <v>0</v>
      </c>
      <c r="T43" s="344">
        <f>単位行列I!T43-移輸入係数M!T43</f>
        <v>0</v>
      </c>
      <c r="U43" s="344">
        <f>単位行列I!U43-移輸入係数M!U43</f>
        <v>0</v>
      </c>
      <c r="V43" s="344">
        <f>単位行列I!V43-移輸入係数M!V43</f>
        <v>0</v>
      </c>
      <c r="W43" s="344">
        <f>単位行列I!W43-移輸入係数M!W43</f>
        <v>0</v>
      </c>
      <c r="X43" s="344">
        <f>単位行列I!X43-移輸入係数M!X43</f>
        <v>0</v>
      </c>
      <c r="Y43" s="344">
        <f>単位行列I!Y43-移輸入係数M!Y43</f>
        <v>0</v>
      </c>
      <c r="Z43" s="344">
        <f>単位行列I!Z43-移輸入係数M!Z43</f>
        <v>0</v>
      </c>
      <c r="AA43" s="344">
        <f>単位行列I!AA43-移輸入係数M!AA43</f>
        <v>0</v>
      </c>
      <c r="AB43" s="344">
        <f>単位行列I!AB43-移輸入係数M!AB43</f>
        <v>0</v>
      </c>
      <c r="AC43" s="344">
        <f>単位行列I!AC43-移輸入係数M!AC43</f>
        <v>0</v>
      </c>
      <c r="AD43" s="344">
        <f>単位行列I!AD43-移輸入係数M!AD43</f>
        <v>0</v>
      </c>
      <c r="AE43" s="344">
        <f>単位行列I!AE43-移輸入係数M!AE43</f>
        <v>0</v>
      </c>
      <c r="AF43" s="344">
        <f>単位行列I!AF43-移輸入係数M!AF43</f>
        <v>0</v>
      </c>
      <c r="AG43" s="344">
        <f>単位行列I!AG43-移輸入係数M!AG43</f>
        <v>0</v>
      </c>
      <c r="AH43" s="344">
        <f>単位行列I!AH43-移輸入係数M!AH43</f>
        <v>0</v>
      </c>
      <c r="AI43" s="344">
        <f>単位行列I!AI43-移輸入係数M!AI43</f>
        <v>0</v>
      </c>
      <c r="AJ43" s="344">
        <f>単位行列I!AJ43-移輸入係数M!AJ43</f>
        <v>0</v>
      </c>
      <c r="AK43" s="344">
        <f>単位行列I!AK43-移輸入係数M!AK43</f>
        <v>0</v>
      </c>
      <c r="AL43" s="344">
        <f>単位行列I!AL43-移輸入係数M!AL43</f>
        <v>0</v>
      </c>
      <c r="AM43" s="344">
        <f>単位行列I!AM43-移輸入係数M!AM43</f>
        <v>0.72610904703220469</v>
      </c>
      <c r="AN43" s="344">
        <f>単位行列I!AN43-移輸入係数M!AN43</f>
        <v>0</v>
      </c>
      <c r="AO43" s="548">
        <f>単位行列I!AO43-移輸入係数M!AO43</f>
        <v>0</v>
      </c>
    </row>
    <row r="44" spans="1:41">
      <c r="A44" s="321" t="s">
        <v>234</v>
      </c>
      <c r="B44" s="251" t="s">
        <v>10</v>
      </c>
      <c r="C44" s="343">
        <f>単位行列I!C44-移輸入係数M!C44</f>
        <v>0</v>
      </c>
      <c r="D44" s="344">
        <f>単位行列I!D44-移輸入係数M!D44</f>
        <v>0</v>
      </c>
      <c r="E44" s="344">
        <f>単位行列I!E44-移輸入係数M!E44</f>
        <v>0</v>
      </c>
      <c r="F44" s="344">
        <f>単位行列I!F44-移輸入係数M!F44</f>
        <v>0</v>
      </c>
      <c r="G44" s="344">
        <f>単位行列I!G44-移輸入係数M!G44</f>
        <v>0</v>
      </c>
      <c r="H44" s="344">
        <f>単位行列I!H44-移輸入係数M!H44</f>
        <v>0</v>
      </c>
      <c r="I44" s="344">
        <f>単位行列I!I44-移輸入係数M!I44</f>
        <v>0</v>
      </c>
      <c r="J44" s="344">
        <f>単位行列I!J44-移輸入係数M!J44</f>
        <v>0</v>
      </c>
      <c r="K44" s="344">
        <f>単位行列I!K44-移輸入係数M!K44</f>
        <v>0</v>
      </c>
      <c r="L44" s="344">
        <f>単位行列I!L44-移輸入係数M!L44</f>
        <v>0</v>
      </c>
      <c r="M44" s="344">
        <f>単位行列I!M44-移輸入係数M!M44</f>
        <v>0</v>
      </c>
      <c r="N44" s="344">
        <f>単位行列I!N44-移輸入係数M!N44</f>
        <v>0</v>
      </c>
      <c r="O44" s="344">
        <f>単位行列I!O44-移輸入係数M!O44</f>
        <v>0</v>
      </c>
      <c r="P44" s="344">
        <f>単位行列I!P44-移輸入係数M!P44</f>
        <v>0</v>
      </c>
      <c r="Q44" s="344">
        <f>単位行列I!Q44-移輸入係数M!Q44</f>
        <v>0</v>
      </c>
      <c r="R44" s="344">
        <f>単位行列I!R44-移輸入係数M!R44</f>
        <v>0</v>
      </c>
      <c r="S44" s="344">
        <f>単位行列I!S44-移輸入係数M!S44</f>
        <v>0</v>
      </c>
      <c r="T44" s="344">
        <f>単位行列I!T44-移輸入係数M!T44</f>
        <v>0</v>
      </c>
      <c r="U44" s="344">
        <f>単位行列I!U44-移輸入係数M!U44</f>
        <v>0</v>
      </c>
      <c r="V44" s="344">
        <f>単位行列I!V44-移輸入係数M!V44</f>
        <v>0</v>
      </c>
      <c r="W44" s="344">
        <f>単位行列I!W44-移輸入係数M!W44</f>
        <v>0</v>
      </c>
      <c r="X44" s="344">
        <f>単位行列I!X44-移輸入係数M!X44</f>
        <v>0</v>
      </c>
      <c r="Y44" s="344">
        <f>単位行列I!Y44-移輸入係数M!Y44</f>
        <v>0</v>
      </c>
      <c r="Z44" s="344">
        <f>単位行列I!Z44-移輸入係数M!Z44</f>
        <v>0</v>
      </c>
      <c r="AA44" s="344">
        <f>単位行列I!AA44-移輸入係数M!AA44</f>
        <v>0</v>
      </c>
      <c r="AB44" s="344">
        <f>単位行列I!AB44-移輸入係数M!AB44</f>
        <v>0</v>
      </c>
      <c r="AC44" s="344">
        <f>単位行列I!AC44-移輸入係数M!AC44</f>
        <v>0</v>
      </c>
      <c r="AD44" s="344">
        <f>単位行列I!AD44-移輸入係数M!AD44</f>
        <v>0</v>
      </c>
      <c r="AE44" s="344">
        <f>単位行列I!AE44-移輸入係数M!AE44</f>
        <v>0</v>
      </c>
      <c r="AF44" s="344">
        <f>単位行列I!AF44-移輸入係数M!AF44</f>
        <v>0</v>
      </c>
      <c r="AG44" s="344">
        <f>単位行列I!AG44-移輸入係数M!AG44</f>
        <v>0</v>
      </c>
      <c r="AH44" s="344">
        <f>単位行列I!AH44-移輸入係数M!AH44</f>
        <v>0</v>
      </c>
      <c r="AI44" s="344">
        <f>単位行列I!AI44-移輸入係数M!AI44</f>
        <v>0</v>
      </c>
      <c r="AJ44" s="344">
        <f>単位行列I!AJ44-移輸入係数M!AJ44</f>
        <v>0</v>
      </c>
      <c r="AK44" s="344">
        <f>単位行列I!AK44-移輸入係数M!AK44</f>
        <v>0</v>
      </c>
      <c r="AL44" s="344">
        <f>単位行列I!AL44-移輸入係数M!AL44</f>
        <v>0</v>
      </c>
      <c r="AM44" s="344">
        <f>単位行列I!AM44-移輸入係数M!AM44</f>
        <v>0</v>
      </c>
      <c r="AN44" s="344">
        <f>単位行列I!AN44-移輸入係数M!AN44</f>
        <v>1</v>
      </c>
      <c r="AO44" s="548">
        <f>単位行列I!AO44-移輸入係数M!AO44</f>
        <v>0</v>
      </c>
    </row>
    <row r="45" spans="1:41">
      <c r="A45" s="322" t="s">
        <v>235</v>
      </c>
      <c r="B45" s="323" t="s">
        <v>7</v>
      </c>
      <c r="C45" s="549">
        <f>単位行列I!C45-移輸入係数M!C45</f>
        <v>0</v>
      </c>
      <c r="D45" s="550">
        <f>単位行列I!D45-移輸入係数M!D45</f>
        <v>0</v>
      </c>
      <c r="E45" s="550">
        <f>単位行列I!E45-移輸入係数M!E45</f>
        <v>0</v>
      </c>
      <c r="F45" s="550">
        <f>単位行列I!F45-移輸入係数M!F45</f>
        <v>0</v>
      </c>
      <c r="G45" s="550">
        <f>単位行列I!G45-移輸入係数M!G45</f>
        <v>0</v>
      </c>
      <c r="H45" s="550">
        <f>単位行列I!H45-移輸入係数M!H45</f>
        <v>0</v>
      </c>
      <c r="I45" s="550">
        <f>単位行列I!I45-移輸入係数M!I45</f>
        <v>0</v>
      </c>
      <c r="J45" s="550">
        <f>単位行列I!J45-移輸入係数M!J45</f>
        <v>0</v>
      </c>
      <c r="K45" s="550">
        <f>単位行列I!K45-移輸入係数M!K45</f>
        <v>0</v>
      </c>
      <c r="L45" s="550">
        <f>単位行列I!L45-移輸入係数M!L45</f>
        <v>0</v>
      </c>
      <c r="M45" s="550">
        <f>単位行列I!M45-移輸入係数M!M45</f>
        <v>0</v>
      </c>
      <c r="N45" s="550">
        <f>単位行列I!N45-移輸入係数M!N45</f>
        <v>0</v>
      </c>
      <c r="O45" s="550">
        <f>単位行列I!O45-移輸入係数M!O45</f>
        <v>0</v>
      </c>
      <c r="P45" s="550">
        <f>単位行列I!P45-移輸入係数M!P45</f>
        <v>0</v>
      </c>
      <c r="Q45" s="550">
        <f>単位行列I!Q45-移輸入係数M!Q45</f>
        <v>0</v>
      </c>
      <c r="R45" s="550">
        <f>単位行列I!R45-移輸入係数M!R45</f>
        <v>0</v>
      </c>
      <c r="S45" s="550">
        <f>単位行列I!S45-移輸入係数M!S45</f>
        <v>0</v>
      </c>
      <c r="T45" s="550">
        <f>単位行列I!T45-移輸入係数M!T45</f>
        <v>0</v>
      </c>
      <c r="U45" s="550">
        <f>単位行列I!U45-移輸入係数M!U45</f>
        <v>0</v>
      </c>
      <c r="V45" s="550">
        <f>単位行列I!V45-移輸入係数M!V45</f>
        <v>0</v>
      </c>
      <c r="W45" s="550">
        <f>単位行列I!W45-移輸入係数M!W45</f>
        <v>0</v>
      </c>
      <c r="X45" s="550">
        <f>単位行列I!X45-移輸入係数M!X45</f>
        <v>0</v>
      </c>
      <c r="Y45" s="550">
        <f>単位行列I!Y45-移輸入係数M!Y45</f>
        <v>0</v>
      </c>
      <c r="Z45" s="550">
        <f>単位行列I!Z45-移輸入係数M!Z45</f>
        <v>0</v>
      </c>
      <c r="AA45" s="550">
        <f>単位行列I!AA45-移輸入係数M!AA45</f>
        <v>0</v>
      </c>
      <c r="AB45" s="550">
        <f>単位行列I!AB45-移輸入係数M!AB45</f>
        <v>0</v>
      </c>
      <c r="AC45" s="550">
        <f>単位行列I!AC45-移輸入係数M!AC45</f>
        <v>0</v>
      </c>
      <c r="AD45" s="550">
        <f>単位行列I!AD45-移輸入係数M!AD45</f>
        <v>0</v>
      </c>
      <c r="AE45" s="550">
        <f>単位行列I!AE45-移輸入係数M!AE45</f>
        <v>0</v>
      </c>
      <c r="AF45" s="550">
        <f>単位行列I!AF45-移輸入係数M!AF45</f>
        <v>0</v>
      </c>
      <c r="AG45" s="550">
        <f>単位行列I!AG45-移輸入係数M!AG45</f>
        <v>0</v>
      </c>
      <c r="AH45" s="550">
        <f>単位行列I!AH45-移輸入係数M!AH45</f>
        <v>0</v>
      </c>
      <c r="AI45" s="550">
        <f>単位行列I!AI45-移輸入係数M!AI45</f>
        <v>0</v>
      </c>
      <c r="AJ45" s="550">
        <f>単位行列I!AJ45-移輸入係数M!AJ45</f>
        <v>0</v>
      </c>
      <c r="AK45" s="550">
        <f>単位行列I!AK45-移輸入係数M!AK45</f>
        <v>0</v>
      </c>
      <c r="AL45" s="550">
        <f>単位行列I!AL45-移輸入係数M!AL45</f>
        <v>0</v>
      </c>
      <c r="AM45" s="550">
        <f>単位行列I!AM45-移輸入係数M!AM45</f>
        <v>0</v>
      </c>
      <c r="AN45" s="550">
        <f>単位行列I!AN45-移輸入係数M!AN45</f>
        <v>0</v>
      </c>
      <c r="AO45" s="551">
        <f>単位行列I!AO45-移輸入係数M!AO45</f>
        <v>0.51197824728942642</v>
      </c>
    </row>
    <row r="46" spans="1:41">
      <c r="C46" s="350">
        <f>SUM(C7:C45)</f>
        <v>0.65127560045914401</v>
      </c>
      <c r="D46" s="350">
        <f t="shared" ref="D46:AO46" si="0">SUM(D7:D45)</f>
        <v>0.93309501776686643</v>
      </c>
      <c r="E46" s="350">
        <f t="shared" si="0"/>
        <v>0.82339566814176512</v>
      </c>
      <c r="F46" s="350">
        <f t="shared" si="0"/>
        <v>0.29204794021144731</v>
      </c>
      <c r="G46" s="350">
        <f t="shared" si="0"/>
        <v>0.49676037629667458</v>
      </c>
      <c r="H46" s="350">
        <f t="shared" si="0"/>
        <v>5.9451725511210696E-2</v>
      </c>
      <c r="I46" s="350">
        <f t="shared" si="0"/>
        <v>0.2671896761460284</v>
      </c>
      <c r="J46" s="350">
        <f t="shared" si="0"/>
        <v>5.3193266384467752E-2</v>
      </c>
      <c r="K46" s="350">
        <f t="shared" si="0"/>
        <v>2.3124969731681877E-2</v>
      </c>
      <c r="L46" s="350">
        <f t="shared" si="0"/>
        <v>0.12405443868109456</v>
      </c>
      <c r="M46" s="350">
        <f t="shared" si="0"/>
        <v>0.41948091155409217</v>
      </c>
      <c r="N46" s="350">
        <f t="shared" si="0"/>
        <v>2.749912308767144E-2</v>
      </c>
      <c r="O46" s="350">
        <f t="shared" si="0"/>
        <v>2.2549494630007105E-2</v>
      </c>
      <c r="P46" s="350">
        <f t="shared" si="0"/>
        <v>0.15620050399556473</v>
      </c>
      <c r="Q46" s="350">
        <f t="shared" si="0"/>
        <v>3.4094325492248223E-2</v>
      </c>
      <c r="R46" s="350">
        <f t="shared" si="0"/>
        <v>0.34053281152756254</v>
      </c>
      <c r="S46" s="350">
        <f t="shared" si="0"/>
        <v>6.3354226010697401E-2</v>
      </c>
      <c r="T46" s="350">
        <f t="shared" si="0"/>
        <v>0.51648961089103085</v>
      </c>
      <c r="U46" s="350">
        <f t="shared" si="0"/>
        <v>0.17556310095125749</v>
      </c>
      <c r="V46" s="350">
        <f t="shared" si="0"/>
        <v>0.17596663583252892</v>
      </c>
      <c r="W46" s="350">
        <f t="shared" si="0"/>
        <v>5.32864118622699E-2</v>
      </c>
      <c r="X46" s="350">
        <f t="shared" si="0"/>
        <v>0.2218941861818956</v>
      </c>
      <c r="Y46" s="350">
        <f t="shared" si="0"/>
        <v>0.99985391042320915</v>
      </c>
      <c r="Z46" s="350">
        <f t="shared" si="0"/>
        <v>0.95085779246484237</v>
      </c>
      <c r="AA46" s="350">
        <f t="shared" si="0"/>
        <v>0.99902391130106794</v>
      </c>
      <c r="AB46" s="350">
        <f t="shared" si="0"/>
        <v>0.99962615178237635</v>
      </c>
      <c r="AC46" s="350">
        <f t="shared" si="0"/>
        <v>0.66901051025443381</v>
      </c>
      <c r="AD46" s="350">
        <f t="shared" si="0"/>
        <v>0.8860402674839678</v>
      </c>
      <c r="AE46" s="350">
        <f t="shared" si="0"/>
        <v>0.99991460678824673</v>
      </c>
      <c r="AF46" s="350">
        <f t="shared" si="0"/>
        <v>0.61504742809256219</v>
      </c>
      <c r="AG46" s="350">
        <f t="shared" si="0"/>
        <v>0.53331479520693192</v>
      </c>
      <c r="AH46" s="350">
        <f t="shared" si="0"/>
        <v>1</v>
      </c>
      <c r="AI46" s="350">
        <f t="shared" si="0"/>
        <v>0.94738237988121798</v>
      </c>
      <c r="AJ46" s="350">
        <f t="shared" si="0"/>
        <v>0.99998714746557427</v>
      </c>
      <c r="AK46" s="350">
        <f t="shared" si="0"/>
        <v>0.9818673914829813</v>
      </c>
      <c r="AL46" s="350">
        <f t="shared" si="0"/>
        <v>0.61304534968629532</v>
      </c>
      <c r="AM46" s="350">
        <f t="shared" si="0"/>
        <v>0.72610904703220469</v>
      </c>
      <c r="AN46" s="350">
        <f t="shared" si="0"/>
        <v>1</v>
      </c>
      <c r="AO46" s="350">
        <f t="shared" si="0"/>
        <v>0.51197824728942642</v>
      </c>
    </row>
    <row r="48" spans="1:41">
      <c r="C48" s="350"/>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c r="AL48" s="350"/>
      <c r="AM48" s="350"/>
      <c r="AN48" s="350"/>
      <c r="AO48" s="350"/>
    </row>
  </sheetData>
  <phoneticPr fontId="3"/>
  <pageMargins left="0.2" right="0.24" top="0.74803149606299213" bottom="0.74803149606299213" header="0.31496062992125984" footer="0.31496062992125984"/>
  <pageSetup paperSize="9"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6"/>
  <sheetViews>
    <sheetView zoomScale="70" zoomScaleNormal="70" workbookViewId="0">
      <pane xSplit="2" ySplit="6" topLeftCell="AD7" activePane="bottomRight" state="frozen"/>
      <selection pane="topRight" activeCell="C1" sqref="C1"/>
      <selection pane="bottomLeft" activeCell="A7" sqref="A7"/>
      <selection pane="bottomRight" activeCell="A2" sqref="A2"/>
    </sheetView>
  </sheetViews>
  <sheetFormatPr defaultRowHeight="13.5"/>
  <cols>
    <col min="3" max="13" width="16.375" bestFit="1" customWidth="1"/>
    <col min="14" max="14" width="17.25" bestFit="1" customWidth="1"/>
    <col min="15" max="38" width="16.375" bestFit="1" customWidth="1"/>
    <col min="39" max="39" width="17.375" bestFit="1" customWidth="1"/>
    <col min="40" max="41" width="16.375" bestFit="1" customWidth="1"/>
  </cols>
  <sheetData>
    <row r="1" spans="1:41">
      <c r="A1" s="223" t="s">
        <v>396</v>
      </c>
    </row>
    <row r="3" spans="1:41">
      <c r="B3" s="223" t="s">
        <v>326</v>
      </c>
    </row>
    <row r="5" spans="1:41">
      <c r="A5" s="310"/>
      <c r="B5" s="311"/>
      <c r="C5" s="312" t="s">
        <v>31</v>
      </c>
      <c r="D5" s="312" t="s">
        <v>32</v>
      </c>
      <c r="E5" s="312" t="s">
        <v>33</v>
      </c>
      <c r="F5" s="312" t="s">
        <v>34</v>
      </c>
      <c r="G5" s="313" t="s">
        <v>201</v>
      </c>
      <c r="H5" s="313" t="s">
        <v>202</v>
      </c>
      <c r="I5" s="313" t="s">
        <v>203</v>
      </c>
      <c r="J5" s="313" t="s">
        <v>204</v>
      </c>
      <c r="K5" s="313" t="s">
        <v>205</v>
      </c>
      <c r="L5" s="313" t="s">
        <v>206</v>
      </c>
      <c r="M5" s="313" t="s">
        <v>207</v>
      </c>
      <c r="N5" s="313" t="s">
        <v>208</v>
      </c>
      <c r="O5" s="313" t="s">
        <v>209</v>
      </c>
      <c r="P5" s="313" t="s">
        <v>210</v>
      </c>
      <c r="Q5" s="313" t="s">
        <v>211</v>
      </c>
      <c r="R5" s="313" t="s">
        <v>212</v>
      </c>
      <c r="S5" s="313" t="s">
        <v>213</v>
      </c>
      <c r="T5" s="313" t="s">
        <v>214</v>
      </c>
      <c r="U5" s="313" t="s">
        <v>215</v>
      </c>
      <c r="V5" s="313" t="s">
        <v>216</v>
      </c>
      <c r="W5" s="313" t="s">
        <v>217</v>
      </c>
      <c r="X5" s="313" t="s">
        <v>218</v>
      </c>
      <c r="Y5" s="313" t="s">
        <v>219</v>
      </c>
      <c r="Z5" s="313" t="s">
        <v>220</v>
      </c>
      <c r="AA5" s="313" t="s">
        <v>221</v>
      </c>
      <c r="AB5" s="313" t="s">
        <v>222</v>
      </c>
      <c r="AC5" s="313" t="s">
        <v>223</v>
      </c>
      <c r="AD5" s="313" t="s">
        <v>224</v>
      </c>
      <c r="AE5" s="313" t="s">
        <v>225</v>
      </c>
      <c r="AF5" s="313" t="s">
        <v>226</v>
      </c>
      <c r="AG5" s="313" t="s">
        <v>227</v>
      </c>
      <c r="AH5" s="313" t="s">
        <v>228</v>
      </c>
      <c r="AI5" s="313" t="s">
        <v>229</v>
      </c>
      <c r="AJ5" s="313" t="s">
        <v>230</v>
      </c>
      <c r="AK5" s="313" t="s">
        <v>231</v>
      </c>
      <c r="AL5" s="313" t="s">
        <v>232</v>
      </c>
      <c r="AM5" s="313" t="s">
        <v>233</v>
      </c>
      <c r="AN5" s="313" t="s">
        <v>234</v>
      </c>
      <c r="AO5" s="314" t="s">
        <v>235</v>
      </c>
    </row>
    <row r="6" spans="1:41">
      <c r="A6" s="315"/>
      <c r="B6" s="247"/>
      <c r="C6" s="304" t="s">
        <v>397</v>
      </c>
      <c r="D6" s="305" t="s">
        <v>398</v>
      </c>
      <c r="E6" s="305" t="s">
        <v>399</v>
      </c>
      <c r="F6" s="305" t="s">
        <v>1</v>
      </c>
      <c r="G6" s="305" t="s">
        <v>246</v>
      </c>
      <c r="H6" s="305" t="s">
        <v>15</v>
      </c>
      <c r="I6" s="305" t="s">
        <v>16</v>
      </c>
      <c r="J6" s="305" t="s">
        <v>17</v>
      </c>
      <c r="K6" s="305" t="s">
        <v>18</v>
      </c>
      <c r="L6" s="305" t="s">
        <v>418</v>
      </c>
      <c r="M6" s="305" t="s">
        <v>19</v>
      </c>
      <c r="N6" s="305" t="s">
        <v>20</v>
      </c>
      <c r="O6" s="305" t="s">
        <v>21</v>
      </c>
      <c r="P6" s="305" t="s">
        <v>22</v>
      </c>
      <c r="Q6" s="305" t="s">
        <v>247</v>
      </c>
      <c r="R6" s="305" t="s">
        <v>248</v>
      </c>
      <c r="S6" s="305" t="s">
        <v>249</v>
      </c>
      <c r="T6" s="305" t="s">
        <v>197</v>
      </c>
      <c r="U6" s="305" t="s">
        <v>23</v>
      </c>
      <c r="V6" s="305" t="s">
        <v>419</v>
      </c>
      <c r="W6" s="305" t="s">
        <v>24</v>
      </c>
      <c r="X6" s="305" t="s">
        <v>9</v>
      </c>
      <c r="Y6" s="305" t="s">
        <v>2</v>
      </c>
      <c r="Z6" s="305" t="s">
        <v>25</v>
      </c>
      <c r="AA6" s="305" t="s">
        <v>250</v>
      </c>
      <c r="AB6" s="305" t="s">
        <v>251</v>
      </c>
      <c r="AC6" s="305" t="s">
        <v>3</v>
      </c>
      <c r="AD6" s="305" t="s">
        <v>4</v>
      </c>
      <c r="AE6" s="305" t="s">
        <v>5</v>
      </c>
      <c r="AF6" s="305" t="s">
        <v>252</v>
      </c>
      <c r="AG6" s="305" t="s">
        <v>198</v>
      </c>
      <c r="AH6" s="305" t="s">
        <v>6</v>
      </c>
      <c r="AI6" s="305" t="s">
        <v>26</v>
      </c>
      <c r="AJ6" s="305" t="s">
        <v>253</v>
      </c>
      <c r="AK6" s="305" t="s">
        <v>420</v>
      </c>
      <c r="AL6" s="305" t="s">
        <v>27</v>
      </c>
      <c r="AM6" s="305" t="s">
        <v>28</v>
      </c>
      <c r="AN6" s="305" t="s">
        <v>10</v>
      </c>
      <c r="AO6" s="316" t="s">
        <v>7</v>
      </c>
    </row>
    <row r="7" spans="1:41">
      <c r="A7" s="317" t="s">
        <v>31</v>
      </c>
      <c r="B7" s="249" t="s">
        <v>0</v>
      </c>
      <c r="C7" s="340">
        <f t="array" ref="C7:AO45">MMULT('I-M'!C7:AO45,投入係数A!C7:AO45)</f>
        <v>9.6350819025918827E-2</v>
      </c>
      <c r="D7" s="341">
        <v>1.5255985335649778E-3</v>
      </c>
      <c r="E7" s="341">
        <v>0</v>
      </c>
      <c r="F7" s="341">
        <v>0</v>
      </c>
      <c r="G7" s="341">
        <v>0.21780731216542543</v>
      </c>
      <c r="H7" s="341">
        <v>4.8975063797291121E-3</v>
      </c>
      <c r="I7" s="341">
        <v>7.0804537364160412E-4</v>
      </c>
      <c r="J7" s="341">
        <v>3.0877835971329377E-4</v>
      </c>
      <c r="K7" s="341">
        <v>0</v>
      </c>
      <c r="L7" s="341">
        <v>1.6190178487811761E-3</v>
      </c>
      <c r="M7" s="341">
        <v>1.2810405003954348E-4</v>
      </c>
      <c r="N7" s="341">
        <v>0</v>
      </c>
      <c r="O7" s="341">
        <v>3.0292494243333427E-7</v>
      </c>
      <c r="P7" s="341">
        <v>0</v>
      </c>
      <c r="Q7" s="341">
        <v>0</v>
      </c>
      <c r="R7" s="341">
        <v>0</v>
      </c>
      <c r="S7" s="341">
        <v>0</v>
      </c>
      <c r="T7" s="341">
        <v>0</v>
      </c>
      <c r="U7" s="341">
        <v>0</v>
      </c>
      <c r="V7" s="341">
        <v>0</v>
      </c>
      <c r="W7" s="341">
        <v>0</v>
      </c>
      <c r="X7" s="341">
        <v>2.7102679056866291E-3</v>
      </c>
      <c r="Y7" s="341">
        <v>7.381346299043948E-4</v>
      </c>
      <c r="Z7" s="341">
        <v>0</v>
      </c>
      <c r="AA7" s="341">
        <v>0</v>
      </c>
      <c r="AB7" s="341">
        <v>0</v>
      </c>
      <c r="AC7" s="341">
        <v>7.8409413073987112E-5</v>
      </c>
      <c r="AD7" s="341">
        <v>0</v>
      </c>
      <c r="AE7" s="341">
        <v>2.1591600662347359E-6</v>
      </c>
      <c r="AF7" s="341">
        <v>3.2231698315289833E-5</v>
      </c>
      <c r="AG7" s="341">
        <v>0</v>
      </c>
      <c r="AH7" s="341">
        <v>1.7251299802847534E-5</v>
      </c>
      <c r="AI7" s="341">
        <v>1.4268593148842703E-3</v>
      </c>
      <c r="AJ7" s="341">
        <v>1.8031442941741657E-3</v>
      </c>
      <c r="AK7" s="341">
        <v>1.103982350461356E-3</v>
      </c>
      <c r="AL7" s="341">
        <v>6.9585230959865867E-6</v>
      </c>
      <c r="AM7" s="341">
        <v>1.088007389162304E-2</v>
      </c>
      <c r="AN7" s="341">
        <v>0</v>
      </c>
      <c r="AO7" s="342">
        <v>0</v>
      </c>
    </row>
    <row r="8" spans="1:41">
      <c r="A8" s="319" t="s">
        <v>32</v>
      </c>
      <c r="B8" s="251" t="s">
        <v>398</v>
      </c>
      <c r="C8" s="343">
        <v>6.6054491675548706E-5</v>
      </c>
      <c r="D8" s="344">
        <v>0.16799231913818438</v>
      </c>
      <c r="E8" s="344">
        <v>2.4546158119249136E-4</v>
      </c>
      <c r="F8" s="344">
        <v>5.7811337686972683E-5</v>
      </c>
      <c r="G8" s="344">
        <v>1.6149427288235127E-4</v>
      </c>
      <c r="H8" s="344">
        <v>4.1918580114146477E-7</v>
      </c>
      <c r="I8" s="344">
        <v>5.0313993079938078E-2</v>
      </c>
      <c r="J8" s="344">
        <v>6.004869773201382E-5</v>
      </c>
      <c r="K8" s="344">
        <v>0</v>
      </c>
      <c r="L8" s="344">
        <v>0</v>
      </c>
      <c r="M8" s="344">
        <v>9.9856977322845537E-7</v>
      </c>
      <c r="N8" s="344">
        <v>0</v>
      </c>
      <c r="O8" s="344">
        <v>0</v>
      </c>
      <c r="P8" s="344">
        <v>0</v>
      </c>
      <c r="Q8" s="344">
        <v>0</v>
      </c>
      <c r="R8" s="344">
        <v>0</v>
      </c>
      <c r="S8" s="344">
        <v>0</v>
      </c>
      <c r="T8" s="344">
        <v>0</v>
      </c>
      <c r="U8" s="344">
        <v>0</v>
      </c>
      <c r="V8" s="344">
        <v>0</v>
      </c>
      <c r="W8" s="344">
        <v>3.6022550900003643E-7</v>
      </c>
      <c r="X8" s="344">
        <v>1.8237294839485785E-4</v>
      </c>
      <c r="Y8" s="344">
        <v>7.5016885303090061E-5</v>
      </c>
      <c r="Z8" s="344">
        <v>0</v>
      </c>
      <c r="AA8" s="344">
        <v>0</v>
      </c>
      <c r="AB8" s="344">
        <v>0</v>
      </c>
      <c r="AC8" s="344">
        <v>0</v>
      </c>
      <c r="AD8" s="344">
        <v>0</v>
      </c>
      <c r="AE8" s="344">
        <v>0</v>
      </c>
      <c r="AF8" s="344">
        <v>0</v>
      </c>
      <c r="AG8" s="344">
        <v>0</v>
      </c>
      <c r="AH8" s="344">
        <v>2.9296950887429576E-6</v>
      </c>
      <c r="AI8" s="344">
        <v>5.5381470835308042E-5</v>
      </c>
      <c r="AJ8" s="344">
        <v>6.7133925678608766E-5</v>
      </c>
      <c r="AK8" s="344">
        <v>0</v>
      </c>
      <c r="AL8" s="344">
        <v>0</v>
      </c>
      <c r="AM8" s="344">
        <v>9.9186788436536047E-4</v>
      </c>
      <c r="AN8" s="344">
        <v>0</v>
      </c>
      <c r="AO8" s="345">
        <v>0</v>
      </c>
    </row>
    <row r="9" spans="1:41">
      <c r="A9" s="319" t="s">
        <v>33</v>
      </c>
      <c r="B9" s="251" t="s">
        <v>399</v>
      </c>
      <c r="C9" s="343">
        <v>0</v>
      </c>
      <c r="D9" s="344">
        <v>0</v>
      </c>
      <c r="E9" s="344">
        <v>7.2678270637477851E-2</v>
      </c>
      <c r="F9" s="344">
        <v>0</v>
      </c>
      <c r="G9" s="344">
        <v>2.0216255637018191E-2</v>
      </c>
      <c r="H9" s="344">
        <v>0</v>
      </c>
      <c r="I9" s="344">
        <v>0</v>
      </c>
      <c r="J9" s="344">
        <v>9.2805716526825279E-6</v>
      </c>
      <c r="K9" s="344">
        <v>0</v>
      </c>
      <c r="L9" s="344">
        <v>0</v>
      </c>
      <c r="M9" s="344">
        <v>0</v>
      </c>
      <c r="N9" s="344">
        <v>0</v>
      </c>
      <c r="O9" s="344">
        <v>0</v>
      </c>
      <c r="P9" s="344">
        <v>0</v>
      </c>
      <c r="Q9" s="344">
        <v>0</v>
      </c>
      <c r="R9" s="344">
        <v>0</v>
      </c>
      <c r="S9" s="344">
        <v>0</v>
      </c>
      <c r="T9" s="344">
        <v>0</v>
      </c>
      <c r="U9" s="344">
        <v>0</v>
      </c>
      <c r="V9" s="344">
        <v>0</v>
      </c>
      <c r="W9" s="344">
        <v>0</v>
      </c>
      <c r="X9" s="344">
        <v>9.870512320716261E-4</v>
      </c>
      <c r="Y9" s="344">
        <v>0</v>
      </c>
      <c r="Z9" s="344">
        <v>0</v>
      </c>
      <c r="AA9" s="344">
        <v>0</v>
      </c>
      <c r="AB9" s="344">
        <v>0</v>
      </c>
      <c r="AC9" s="344">
        <v>0</v>
      </c>
      <c r="AD9" s="344">
        <v>0</v>
      </c>
      <c r="AE9" s="344">
        <v>0</v>
      </c>
      <c r="AF9" s="344">
        <v>4.1953724505488514E-6</v>
      </c>
      <c r="AG9" s="344">
        <v>0</v>
      </c>
      <c r="AH9" s="344">
        <v>4.0850049640058493E-6</v>
      </c>
      <c r="AI9" s="344">
        <v>5.2909294665800926E-5</v>
      </c>
      <c r="AJ9" s="344">
        <v>5.3616016130546805E-4</v>
      </c>
      <c r="AK9" s="344">
        <v>0</v>
      </c>
      <c r="AL9" s="344">
        <v>0</v>
      </c>
      <c r="AM9" s="344">
        <v>3.13072609434536E-3</v>
      </c>
      <c r="AN9" s="344">
        <v>0</v>
      </c>
      <c r="AO9" s="345">
        <v>0</v>
      </c>
    </row>
    <row r="10" spans="1:41">
      <c r="A10" s="321" t="s">
        <v>34</v>
      </c>
      <c r="B10" s="251" t="s">
        <v>1</v>
      </c>
      <c r="C10" s="343">
        <v>5.9951701773671493E-6</v>
      </c>
      <c r="D10" s="344">
        <v>4.0044411887663951E-4</v>
      </c>
      <c r="E10" s="344">
        <v>0</v>
      </c>
      <c r="F10" s="344">
        <v>1.311835266921466E-3</v>
      </c>
      <c r="G10" s="344">
        <v>6.7719493884140243E-5</v>
      </c>
      <c r="H10" s="344">
        <v>2.5452858933867384E-5</v>
      </c>
      <c r="I10" s="344">
        <v>2.8674262605440852E-3</v>
      </c>
      <c r="J10" s="344">
        <v>6.3346119249629729E-3</v>
      </c>
      <c r="K10" s="344">
        <v>2.3094974202700416E-2</v>
      </c>
      <c r="L10" s="344">
        <v>1.3035751933090957E-5</v>
      </c>
      <c r="M10" s="344">
        <v>1.6650547589839453E-2</v>
      </c>
      <c r="N10" s="344">
        <v>9.8039511565235019E-7</v>
      </c>
      <c r="O10" s="344">
        <v>9.5420898133856819E-2</v>
      </c>
      <c r="P10" s="344">
        <v>7.9042772036962361E-5</v>
      </c>
      <c r="Q10" s="344">
        <v>1.9826929732544194E-5</v>
      </c>
      <c r="R10" s="344">
        <v>1.2414011597180752E-5</v>
      </c>
      <c r="S10" s="344">
        <v>4.567971519236637E-5</v>
      </c>
      <c r="T10" s="344">
        <v>5.6573934983204529E-5</v>
      </c>
      <c r="U10" s="344">
        <v>5.3461641323641391E-6</v>
      </c>
      <c r="V10" s="344">
        <v>2.428997328338181E-5</v>
      </c>
      <c r="W10" s="344">
        <v>6.0826690781202784E-5</v>
      </c>
      <c r="X10" s="344">
        <v>8.6087629795924997E-5</v>
      </c>
      <c r="Y10" s="344">
        <v>2.3118719687327837E-3</v>
      </c>
      <c r="Z10" s="344">
        <v>4.2827480268644323E-2</v>
      </c>
      <c r="AA10" s="344">
        <v>0</v>
      </c>
      <c r="AB10" s="344">
        <v>5.4637688851825879E-7</v>
      </c>
      <c r="AC10" s="344">
        <v>7.6970926363242937E-7</v>
      </c>
      <c r="AD10" s="344">
        <v>2.8091708505590869E-7</v>
      </c>
      <c r="AE10" s="344">
        <v>1.4832310806342632E-7</v>
      </c>
      <c r="AF10" s="344">
        <v>9.5961998818951766E-7</v>
      </c>
      <c r="AG10" s="344">
        <v>4.6796986879549352E-8</v>
      </c>
      <c r="AH10" s="344">
        <v>2.5887673663340038E-6</v>
      </c>
      <c r="AI10" s="344">
        <v>1.8280762793949331E-6</v>
      </c>
      <c r="AJ10" s="344">
        <v>3.2397815952427471E-6</v>
      </c>
      <c r="AK10" s="344">
        <v>2.9104778923571362E-5</v>
      </c>
      <c r="AL10" s="344">
        <v>2.4174673744695533E-6</v>
      </c>
      <c r="AM10" s="344">
        <v>5.3268743310399384E-6</v>
      </c>
      <c r="AN10" s="344">
        <v>0</v>
      </c>
      <c r="AO10" s="345">
        <v>6.064346929026423E-5</v>
      </c>
    </row>
    <row r="11" spans="1:41">
      <c r="A11" s="321" t="s">
        <v>201</v>
      </c>
      <c r="B11" s="251" t="s">
        <v>246</v>
      </c>
      <c r="C11" s="343">
        <v>0.10825031572008786</v>
      </c>
      <c r="D11" s="344">
        <v>1.3570427108007967E-2</v>
      </c>
      <c r="E11" s="344">
        <v>7.2331105552282476E-2</v>
      </c>
      <c r="F11" s="344">
        <v>0</v>
      </c>
      <c r="G11" s="344">
        <v>7.6410261280906125E-2</v>
      </c>
      <c r="H11" s="344">
        <v>4.7333466224847899E-4</v>
      </c>
      <c r="I11" s="344">
        <v>9.9710152188954159E-4</v>
      </c>
      <c r="J11" s="344">
        <v>3.2664041369014083E-3</v>
      </c>
      <c r="K11" s="344">
        <v>0</v>
      </c>
      <c r="L11" s="344">
        <v>1.0013715051940707E-5</v>
      </c>
      <c r="M11" s="344">
        <v>3.4983993649931842E-4</v>
      </c>
      <c r="N11" s="344">
        <v>0</v>
      </c>
      <c r="O11" s="344">
        <v>0</v>
      </c>
      <c r="P11" s="344">
        <v>0</v>
      </c>
      <c r="Q11" s="344">
        <v>0</v>
      </c>
      <c r="R11" s="344">
        <v>0</v>
      </c>
      <c r="S11" s="344">
        <v>0</v>
      </c>
      <c r="T11" s="344">
        <v>0</v>
      </c>
      <c r="U11" s="344">
        <v>0</v>
      </c>
      <c r="V11" s="344">
        <v>0</v>
      </c>
      <c r="W11" s="344">
        <v>0</v>
      </c>
      <c r="X11" s="344">
        <v>1.1438485368195264E-3</v>
      </c>
      <c r="Y11" s="344">
        <v>4.3639048048259571E-5</v>
      </c>
      <c r="Z11" s="344">
        <v>0</v>
      </c>
      <c r="AA11" s="344">
        <v>0</v>
      </c>
      <c r="AB11" s="344">
        <v>0</v>
      </c>
      <c r="AC11" s="344">
        <v>6.3517190105720955E-5</v>
      </c>
      <c r="AD11" s="344">
        <v>0</v>
      </c>
      <c r="AE11" s="344">
        <v>0</v>
      </c>
      <c r="AF11" s="344">
        <v>1.0788803508379947E-4</v>
      </c>
      <c r="AG11" s="344">
        <v>1.591991287115695E-8</v>
      </c>
      <c r="AH11" s="344">
        <v>1.323942804214341E-4</v>
      </c>
      <c r="AI11" s="344">
        <v>2.795112456821769E-3</v>
      </c>
      <c r="AJ11" s="344">
        <v>5.1438040004034803E-3</v>
      </c>
      <c r="AK11" s="344">
        <v>5.7005693355297819E-4</v>
      </c>
      <c r="AL11" s="344">
        <v>4.1678725932519791E-6</v>
      </c>
      <c r="AM11" s="344">
        <v>6.3438912120214422E-2</v>
      </c>
      <c r="AN11" s="344">
        <v>0</v>
      </c>
      <c r="AO11" s="345">
        <v>1.4267631060862842E-3</v>
      </c>
    </row>
    <row r="12" spans="1:41">
      <c r="A12" s="321" t="s">
        <v>202</v>
      </c>
      <c r="B12" s="251" t="s">
        <v>15</v>
      </c>
      <c r="C12" s="343">
        <v>1.4189591856202132E-4</v>
      </c>
      <c r="D12" s="344">
        <v>1.3207500484151507E-4</v>
      </c>
      <c r="E12" s="344">
        <v>5.344586776727194E-4</v>
      </c>
      <c r="F12" s="344">
        <v>1.344844098321281E-4</v>
      </c>
      <c r="G12" s="344">
        <v>4.9057545098624605E-5</v>
      </c>
      <c r="H12" s="344">
        <v>1.5239530817853899E-2</v>
      </c>
      <c r="I12" s="344">
        <v>1.9663460992378636E-4</v>
      </c>
      <c r="J12" s="344">
        <v>9.0526471601910119E-5</v>
      </c>
      <c r="K12" s="344">
        <v>1.3297279055750072E-5</v>
      </c>
      <c r="L12" s="344">
        <v>1.0674589022576966E-4</v>
      </c>
      <c r="M12" s="344">
        <v>2.4759265907040674E-4</v>
      </c>
      <c r="N12" s="344">
        <v>3.0535348866739294E-5</v>
      </c>
      <c r="O12" s="344">
        <v>1.2333023208371132E-5</v>
      </c>
      <c r="P12" s="344">
        <v>7.4863254820336806E-5</v>
      </c>
      <c r="Q12" s="344">
        <v>8.5176385791146641E-5</v>
      </c>
      <c r="R12" s="344">
        <v>1.3669716791127158E-4</v>
      </c>
      <c r="S12" s="344">
        <v>7.7576134651892505E-5</v>
      </c>
      <c r="T12" s="344">
        <v>2.3885807429768887E-4</v>
      </c>
      <c r="U12" s="344">
        <v>6.3197780444427019E-5</v>
      </c>
      <c r="V12" s="344">
        <v>1.0842774824719368E-4</v>
      </c>
      <c r="W12" s="344">
        <v>4.7211451061634528E-5</v>
      </c>
      <c r="X12" s="344">
        <v>2.2599433512491431E-4</v>
      </c>
      <c r="Y12" s="344">
        <v>1.5562307464079059E-4</v>
      </c>
      <c r="Z12" s="344">
        <v>1.8539101010089314E-5</v>
      </c>
      <c r="AA12" s="344">
        <v>5.6966784171046053E-5</v>
      </c>
      <c r="AB12" s="344">
        <v>1.0888933082011651E-4</v>
      </c>
      <c r="AC12" s="344">
        <v>2.2922027266161727E-4</v>
      </c>
      <c r="AD12" s="344">
        <v>7.808035647335444E-5</v>
      </c>
      <c r="AE12" s="344">
        <v>1.003946993476381E-6</v>
      </c>
      <c r="AF12" s="344">
        <v>1.1545169674682246E-4</v>
      </c>
      <c r="AG12" s="344">
        <v>3.7924545525245485E-5</v>
      </c>
      <c r="AH12" s="344">
        <v>1.7239727317517752E-4</v>
      </c>
      <c r="AI12" s="344">
        <v>2.0925166141023943E-5</v>
      </c>
      <c r="AJ12" s="344">
        <v>2.0103648901565623E-4</v>
      </c>
      <c r="AK12" s="344">
        <v>2.0562194911916336E-3</v>
      </c>
      <c r="AL12" s="344">
        <v>1.1151865147345531E-4</v>
      </c>
      <c r="AM12" s="344">
        <v>2.7247002920171979E-4</v>
      </c>
      <c r="AN12" s="344">
        <v>1.1595029852158527E-3</v>
      </c>
      <c r="AO12" s="345">
        <v>2.8520016103317029E-5</v>
      </c>
    </row>
    <row r="13" spans="1:41">
      <c r="A13" s="321" t="s">
        <v>203</v>
      </c>
      <c r="B13" s="251" t="s">
        <v>16</v>
      </c>
      <c r="C13" s="343">
        <v>3.5971445177339187E-3</v>
      </c>
      <c r="D13" s="344">
        <v>3.6893911943043428E-3</v>
      </c>
      <c r="E13" s="344">
        <v>9.7605556395742718E-4</v>
      </c>
      <c r="F13" s="344">
        <v>2.7213836118762912E-4</v>
      </c>
      <c r="G13" s="344">
        <v>2.4320498287830994E-3</v>
      </c>
      <c r="H13" s="344">
        <v>1.7542811075055842E-3</v>
      </c>
      <c r="I13" s="344">
        <v>8.7532870319309133E-2</v>
      </c>
      <c r="J13" s="344">
        <v>2.242417022728628E-3</v>
      </c>
      <c r="K13" s="344">
        <v>3.5856611265480578E-5</v>
      </c>
      <c r="L13" s="344">
        <v>1.8937630751215597E-3</v>
      </c>
      <c r="M13" s="344">
        <v>1.3379488045611006E-2</v>
      </c>
      <c r="N13" s="344">
        <v>1.1750002542945578E-4</v>
      </c>
      <c r="O13" s="344">
        <v>1.7523022244905365E-5</v>
      </c>
      <c r="P13" s="344">
        <v>8.1370692306344684E-4</v>
      </c>
      <c r="Q13" s="344">
        <v>3.8530416865095415E-4</v>
      </c>
      <c r="R13" s="344">
        <v>7.0060759788172352E-4</v>
      </c>
      <c r="S13" s="344">
        <v>2.2613258586612704E-3</v>
      </c>
      <c r="T13" s="344">
        <v>1.9820998742319219E-3</v>
      </c>
      <c r="U13" s="344">
        <v>1.3192868362922731E-3</v>
      </c>
      <c r="V13" s="344">
        <v>1.2136894016687137E-3</v>
      </c>
      <c r="W13" s="344">
        <v>3.5545410970402511E-4</v>
      </c>
      <c r="X13" s="344">
        <v>2.0872675436597318E-2</v>
      </c>
      <c r="Y13" s="344">
        <v>9.656807287230151E-3</v>
      </c>
      <c r="Z13" s="344">
        <v>8.2868103505714615E-4</v>
      </c>
      <c r="AA13" s="344">
        <v>8.8670958092728475E-4</v>
      </c>
      <c r="AB13" s="344">
        <v>8.868959271943048E-4</v>
      </c>
      <c r="AC13" s="344">
        <v>1.9214762469095196E-3</v>
      </c>
      <c r="AD13" s="344">
        <v>1.1342128782564974E-3</v>
      </c>
      <c r="AE13" s="344">
        <v>1.3464661848018234E-4</v>
      </c>
      <c r="AF13" s="344">
        <v>4.4127891811869102E-4</v>
      </c>
      <c r="AG13" s="344">
        <v>3.5444316940619887E-3</v>
      </c>
      <c r="AH13" s="344">
        <v>2.8986019749609236E-4</v>
      </c>
      <c r="AI13" s="344">
        <v>1.1327102744619708E-3</v>
      </c>
      <c r="AJ13" s="344">
        <v>1.6062369082257815E-3</v>
      </c>
      <c r="AK13" s="344">
        <v>5.1096914036775293E-3</v>
      </c>
      <c r="AL13" s="344">
        <v>1.2205036093588563E-3</v>
      </c>
      <c r="AM13" s="344">
        <v>1.6246427840577637E-3</v>
      </c>
      <c r="AN13" s="344">
        <v>0.1154086652410268</v>
      </c>
      <c r="AO13" s="345">
        <v>3.0487455105879572E-4</v>
      </c>
    </row>
    <row r="14" spans="1:41">
      <c r="A14" s="321" t="s">
        <v>204</v>
      </c>
      <c r="B14" s="251" t="s">
        <v>17</v>
      </c>
      <c r="C14" s="343">
        <v>2.3054484142569311E-3</v>
      </c>
      <c r="D14" s="344">
        <v>1.3365624563792158E-4</v>
      </c>
      <c r="E14" s="344">
        <v>8.9400222124074054E-4</v>
      </c>
      <c r="F14" s="344">
        <v>9.0259003544722219E-4</v>
      </c>
      <c r="G14" s="344">
        <v>3.2079854481289859E-4</v>
      </c>
      <c r="H14" s="344">
        <v>4.640255019850199E-3</v>
      </c>
      <c r="I14" s="344">
        <v>1.8073477378045897E-3</v>
      </c>
      <c r="J14" s="344">
        <v>1.8304596843576333E-2</v>
      </c>
      <c r="K14" s="344">
        <v>1.9694905124577121E-3</v>
      </c>
      <c r="L14" s="344">
        <v>1.1050719724233661E-2</v>
      </c>
      <c r="M14" s="344">
        <v>1.0205431178767926E-3</v>
      </c>
      <c r="N14" s="344">
        <v>1.8035368678265803E-5</v>
      </c>
      <c r="O14" s="344">
        <v>8.3082121418727315E-5</v>
      </c>
      <c r="P14" s="344">
        <v>5.3007215986262827E-4</v>
      </c>
      <c r="Q14" s="344">
        <v>2.7719483987916923E-4</v>
      </c>
      <c r="R14" s="344">
        <v>1.9308436201398828E-4</v>
      </c>
      <c r="S14" s="344">
        <v>6.9250163707777106E-4</v>
      </c>
      <c r="T14" s="344">
        <v>7.4976992473784604E-4</v>
      </c>
      <c r="U14" s="344">
        <v>3.4667224605517473E-4</v>
      </c>
      <c r="V14" s="344">
        <v>5.3087495239202925E-4</v>
      </c>
      <c r="W14" s="344">
        <v>4.9820146450552593E-4</v>
      </c>
      <c r="X14" s="344">
        <v>1.4815477605289752E-3</v>
      </c>
      <c r="Y14" s="344">
        <v>2.491684572374581E-4</v>
      </c>
      <c r="Z14" s="344">
        <v>2.7192203248516077E-5</v>
      </c>
      <c r="AA14" s="344">
        <v>4.5587211748706816E-4</v>
      </c>
      <c r="AB14" s="344">
        <v>7.2135735633684984E-4</v>
      </c>
      <c r="AC14" s="344">
        <v>4.4443222495728523E-7</v>
      </c>
      <c r="AD14" s="344">
        <v>1.0074390376995344E-6</v>
      </c>
      <c r="AE14" s="344">
        <v>2.574717272900754E-6</v>
      </c>
      <c r="AF14" s="344">
        <v>1.4273774057203544E-5</v>
      </c>
      <c r="AG14" s="344">
        <v>6.4286302495826891E-5</v>
      </c>
      <c r="AH14" s="344">
        <v>4.1093780202217442E-5</v>
      </c>
      <c r="AI14" s="344">
        <v>7.0302272821578594E-5</v>
      </c>
      <c r="AJ14" s="344">
        <v>6.7084211076591706E-3</v>
      </c>
      <c r="AK14" s="344">
        <v>1.4710580269082296E-4</v>
      </c>
      <c r="AL14" s="344">
        <v>2.1945856385335825E-4</v>
      </c>
      <c r="AM14" s="344">
        <v>2.9406999440112274E-4</v>
      </c>
      <c r="AN14" s="344">
        <v>4.9671980147577492E-4</v>
      </c>
      <c r="AO14" s="345">
        <v>3.6572368768365306E-4</v>
      </c>
    </row>
    <row r="15" spans="1:41">
      <c r="A15" s="321" t="s">
        <v>205</v>
      </c>
      <c r="B15" s="251" t="s">
        <v>18</v>
      </c>
      <c r="C15" s="343">
        <v>8.4065194942040838E-5</v>
      </c>
      <c r="D15" s="344">
        <v>2.7708423031598035E-4</v>
      </c>
      <c r="E15" s="344">
        <v>5.2636303649183783E-4</v>
      </c>
      <c r="F15" s="344">
        <v>3.2862009425538389E-4</v>
      </c>
      <c r="G15" s="344">
        <v>8.4756688762283169E-5</v>
      </c>
      <c r="H15" s="344">
        <v>5.747037586115902E-5</v>
      </c>
      <c r="I15" s="344">
        <v>1.2042801627411553E-4</v>
      </c>
      <c r="J15" s="344">
        <v>4.3201281950949576E-4</v>
      </c>
      <c r="K15" s="344">
        <v>7.473662248898106E-3</v>
      </c>
      <c r="L15" s="344">
        <v>2.7619627007784053E-5</v>
      </c>
      <c r="M15" s="344">
        <v>8.0527487418203874E-4</v>
      </c>
      <c r="N15" s="344">
        <v>3.0508490118940601E-5</v>
      </c>
      <c r="O15" s="344">
        <v>3.6011138204936622E-5</v>
      </c>
      <c r="P15" s="344">
        <v>7.2102719489052479E-5</v>
      </c>
      <c r="Q15" s="344">
        <v>2.3711476902367376E-5</v>
      </c>
      <c r="R15" s="344">
        <v>2.4925599142176321E-5</v>
      </c>
      <c r="S15" s="344">
        <v>3.6318803071931844E-5</v>
      </c>
      <c r="T15" s="344">
        <v>3.064543491848579E-5</v>
      </c>
      <c r="U15" s="344">
        <v>3.1127747142250556E-5</v>
      </c>
      <c r="V15" s="344">
        <v>1.1224363251922522E-5</v>
      </c>
      <c r="W15" s="344">
        <v>6.9924628817653468E-5</v>
      </c>
      <c r="X15" s="344">
        <v>5.266235267215578E-5</v>
      </c>
      <c r="Y15" s="344">
        <v>3.8915765114404965E-4</v>
      </c>
      <c r="Z15" s="344">
        <v>9.6830372580943881E-4</v>
      </c>
      <c r="AA15" s="344">
        <v>3.1867516024646256E-4</v>
      </c>
      <c r="AB15" s="344">
        <v>2.4881247601748948E-4</v>
      </c>
      <c r="AC15" s="344">
        <v>3.4328951423672689E-5</v>
      </c>
      <c r="AD15" s="344">
        <v>1.0489777416072676E-5</v>
      </c>
      <c r="AE15" s="344">
        <v>7.3148881575775199E-6</v>
      </c>
      <c r="AF15" s="344">
        <v>2.5683514089783616E-3</v>
      </c>
      <c r="AG15" s="344">
        <v>1.7436524470133912E-5</v>
      </c>
      <c r="AH15" s="344">
        <v>2.0459693819725117E-4</v>
      </c>
      <c r="AI15" s="344">
        <v>6.0945833301010843E-5</v>
      </c>
      <c r="AJ15" s="344">
        <v>5.8402506355135434E-5</v>
      </c>
      <c r="AK15" s="344">
        <v>8.8145792373039392E-5</v>
      </c>
      <c r="AL15" s="344">
        <v>4.8449063588693694E-5</v>
      </c>
      <c r="AM15" s="344">
        <v>1.2673223635473863E-4</v>
      </c>
      <c r="AN15" s="344">
        <v>0</v>
      </c>
      <c r="AO15" s="345">
        <v>4.2129738516223078E-4</v>
      </c>
    </row>
    <row r="16" spans="1:41">
      <c r="A16" s="321" t="s">
        <v>206</v>
      </c>
      <c r="B16" s="251" t="s">
        <v>418</v>
      </c>
      <c r="C16" s="343">
        <v>6.6421843916000215E-4</v>
      </c>
      <c r="D16" s="344">
        <v>1.8359369756535927E-3</v>
      </c>
      <c r="E16" s="344">
        <v>1.0852987553451969E-3</v>
      </c>
      <c r="F16" s="344">
        <v>4.576179762588136E-4</v>
      </c>
      <c r="G16" s="344">
        <v>9.2513101957545816E-4</v>
      </c>
      <c r="H16" s="344">
        <v>1.3581524776426792E-3</v>
      </c>
      <c r="I16" s="344">
        <v>8.3803457498511169E-4</v>
      </c>
      <c r="J16" s="344">
        <v>1.3058561374372181E-3</v>
      </c>
      <c r="K16" s="344">
        <v>9.3271446397164481E-5</v>
      </c>
      <c r="L16" s="344">
        <v>3.1301546747176452E-2</v>
      </c>
      <c r="M16" s="344">
        <v>3.4077534293495423E-4</v>
      </c>
      <c r="N16" s="344">
        <v>2.0405882396651202E-5</v>
      </c>
      <c r="O16" s="344">
        <v>1.1142042426578465E-4</v>
      </c>
      <c r="P16" s="344">
        <v>4.2445441099081836E-4</v>
      </c>
      <c r="Q16" s="344">
        <v>1.7009472836208193E-3</v>
      </c>
      <c r="R16" s="344">
        <v>2.156178754552064E-3</v>
      </c>
      <c r="S16" s="344">
        <v>6.1801686113300558E-3</v>
      </c>
      <c r="T16" s="344">
        <v>2.4714854359172531E-3</v>
      </c>
      <c r="U16" s="344">
        <v>3.034628614188648E-3</v>
      </c>
      <c r="V16" s="344">
        <v>5.9936630596581992E-3</v>
      </c>
      <c r="W16" s="344">
        <v>4.2331057853287196E-3</v>
      </c>
      <c r="X16" s="344">
        <v>5.9734533762189302E-3</v>
      </c>
      <c r="Y16" s="344">
        <v>1.6231287331266472E-3</v>
      </c>
      <c r="Z16" s="344">
        <v>0</v>
      </c>
      <c r="AA16" s="344">
        <v>4.7594243360637688E-3</v>
      </c>
      <c r="AB16" s="344">
        <v>1.6547210166676695E-3</v>
      </c>
      <c r="AC16" s="344">
        <v>6.2114900310822558E-4</v>
      </c>
      <c r="AD16" s="344">
        <v>3.3979203495579179E-4</v>
      </c>
      <c r="AE16" s="344">
        <v>8.9535448389735988E-5</v>
      </c>
      <c r="AF16" s="344">
        <v>3.3226028388243017E-4</v>
      </c>
      <c r="AG16" s="344">
        <v>1.7105151541759177E-4</v>
      </c>
      <c r="AH16" s="344">
        <v>1.9883070655420562E-4</v>
      </c>
      <c r="AI16" s="344">
        <v>1.2637157853522536E-4</v>
      </c>
      <c r="AJ16" s="344">
        <v>3.046024575423051E-4</v>
      </c>
      <c r="AK16" s="344">
        <v>1.2368495685879093E-3</v>
      </c>
      <c r="AL16" s="344">
        <v>1.6931290194056418E-3</v>
      </c>
      <c r="AM16" s="344">
        <v>4.0412803656292068E-4</v>
      </c>
      <c r="AN16" s="344">
        <v>5.8664516316276737E-3</v>
      </c>
      <c r="AO16" s="345">
        <v>4.5857514547138317E-4</v>
      </c>
    </row>
    <row r="17" spans="1:41">
      <c r="A17" s="321" t="s">
        <v>207</v>
      </c>
      <c r="B17" s="251" t="s">
        <v>19</v>
      </c>
      <c r="C17" s="343">
        <v>9.7038614892023948E-4</v>
      </c>
      <c r="D17" s="344">
        <v>4.2524493379280363E-4</v>
      </c>
      <c r="E17" s="344">
        <v>7.9288351320665261E-6</v>
      </c>
      <c r="F17" s="344">
        <v>7.0728800210346476E-5</v>
      </c>
      <c r="G17" s="344">
        <v>7.9424719044502822E-4</v>
      </c>
      <c r="H17" s="344">
        <v>3.2318933467893462E-4</v>
      </c>
      <c r="I17" s="344">
        <v>9.7675410545969331E-4</v>
      </c>
      <c r="J17" s="344">
        <v>2.8625810624348753E-3</v>
      </c>
      <c r="K17" s="344">
        <v>4.334634642624173E-3</v>
      </c>
      <c r="L17" s="344">
        <v>1.5314261686556901E-3</v>
      </c>
      <c r="M17" s="344">
        <v>2.9026736450638666E-2</v>
      </c>
      <c r="N17" s="344">
        <v>0</v>
      </c>
      <c r="O17" s="344">
        <v>8.3839326877139131E-4</v>
      </c>
      <c r="P17" s="344">
        <v>1.4869095741476867E-3</v>
      </c>
      <c r="Q17" s="344">
        <v>5.5100532222368149E-3</v>
      </c>
      <c r="R17" s="344">
        <v>4.7086617179721933E-3</v>
      </c>
      <c r="S17" s="344">
        <v>2.3665159831802239E-3</v>
      </c>
      <c r="T17" s="344">
        <v>1.7136801640917684E-2</v>
      </c>
      <c r="U17" s="344">
        <v>3.6743076095778664E-3</v>
      </c>
      <c r="V17" s="344">
        <v>9.3358648501905815E-4</v>
      </c>
      <c r="W17" s="344">
        <v>6.5716259961614838E-4</v>
      </c>
      <c r="X17" s="344">
        <v>1.6596504747554252E-3</v>
      </c>
      <c r="Y17" s="344">
        <v>2.2232665851412859E-2</v>
      </c>
      <c r="Z17" s="344">
        <v>1.7153826950274564E-5</v>
      </c>
      <c r="AA17" s="344">
        <v>1.9967525438026952E-3</v>
      </c>
      <c r="AB17" s="344">
        <v>1.959018124465837E-4</v>
      </c>
      <c r="AC17" s="344">
        <v>7.9825552551584324E-5</v>
      </c>
      <c r="AD17" s="344">
        <v>3.4088217741589943E-6</v>
      </c>
      <c r="AE17" s="344">
        <v>4.4798167749408128E-5</v>
      </c>
      <c r="AF17" s="344">
        <v>1.6503685393178733E-5</v>
      </c>
      <c r="AG17" s="344">
        <v>1.2502270490937287E-6</v>
      </c>
      <c r="AH17" s="344">
        <v>6.5707951970220711E-5</v>
      </c>
      <c r="AI17" s="344">
        <v>5.5346377386777989E-4</v>
      </c>
      <c r="AJ17" s="344">
        <v>3.7573556788841742E-4</v>
      </c>
      <c r="AK17" s="344">
        <v>2.6782916137191109E-4</v>
      </c>
      <c r="AL17" s="344">
        <v>4.5900561047249901E-4</v>
      </c>
      <c r="AM17" s="344">
        <v>6.0675962133882578E-4</v>
      </c>
      <c r="AN17" s="344">
        <v>2.0916854284201225E-3</v>
      </c>
      <c r="AO17" s="345">
        <v>1.8565109117274598E-3</v>
      </c>
    </row>
    <row r="18" spans="1:41">
      <c r="A18" s="321" t="s">
        <v>208</v>
      </c>
      <c r="B18" s="251" t="s">
        <v>20</v>
      </c>
      <c r="C18" s="343">
        <v>5.4629317360260621E-7</v>
      </c>
      <c r="D18" s="344">
        <v>3.4862991402436948E-7</v>
      </c>
      <c r="E18" s="344">
        <v>7.9303652469822294E-6</v>
      </c>
      <c r="F18" s="344">
        <v>3.3642987294646795E-5</v>
      </c>
      <c r="G18" s="344">
        <v>0</v>
      </c>
      <c r="H18" s="344">
        <v>3.2119803963191662E-6</v>
      </c>
      <c r="I18" s="344">
        <v>1.2999018001748176E-4</v>
      </c>
      <c r="J18" s="344">
        <v>3.6293589803456561E-6</v>
      </c>
      <c r="K18" s="344">
        <v>0</v>
      </c>
      <c r="L18" s="344">
        <v>4.3673158657736078E-5</v>
      </c>
      <c r="M18" s="344">
        <v>1.4972548566848586E-4</v>
      </c>
      <c r="N18" s="344">
        <v>1.5847942703552994E-2</v>
      </c>
      <c r="O18" s="344">
        <v>1.2125437246936811E-5</v>
      </c>
      <c r="P18" s="344">
        <v>6.591049459278667E-3</v>
      </c>
      <c r="Q18" s="344">
        <v>2.8840970804108195E-3</v>
      </c>
      <c r="R18" s="344">
        <v>3.1605323655486055E-3</v>
      </c>
      <c r="S18" s="344">
        <v>5.8454866686404895E-4</v>
      </c>
      <c r="T18" s="344">
        <v>2.2825383561677866E-4</v>
      </c>
      <c r="U18" s="344">
        <v>1.8324223605537921E-3</v>
      </c>
      <c r="V18" s="344">
        <v>1.4679885819410862E-4</v>
      </c>
      <c r="W18" s="344">
        <v>1.665733826877974E-3</v>
      </c>
      <c r="X18" s="344">
        <v>9.8035691755823243E-5</v>
      </c>
      <c r="Y18" s="344">
        <v>5.850240039854094E-4</v>
      </c>
      <c r="Z18" s="344">
        <v>0</v>
      </c>
      <c r="AA18" s="344">
        <v>7.272388761827086E-7</v>
      </c>
      <c r="AB18" s="344">
        <v>0</v>
      </c>
      <c r="AC18" s="344">
        <v>0</v>
      </c>
      <c r="AD18" s="344">
        <v>0</v>
      </c>
      <c r="AE18" s="344">
        <v>0</v>
      </c>
      <c r="AF18" s="344">
        <v>2.225102048338637E-7</v>
      </c>
      <c r="AG18" s="344">
        <v>0</v>
      </c>
      <c r="AH18" s="344">
        <v>7.5512306774023163E-7</v>
      </c>
      <c r="AI18" s="344">
        <v>0</v>
      </c>
      <c r="AJ18" s="344">
        <v>8.4109198590966396E-8</v>
      </c>
      <c r="AK18" s="344">
        <v>1.0225727332761334E-7</v>
      </c>
      <c r="AL18" s="344">
        <v>3.4045202807897372E-6</v>
      </c>
      <c r="AM18" s="344">
        <v>5.1488844504121964E-7</v>
      </c>
      <c r="AN18" s="344">
        <v>6.3239219952593731E-7</v>
      </c>
      <c r="AO18" s="345">
        <v>1.2716897805540933E-4</v>
      </c>
    </row>
    <row r="19" spans="1:41">
      <c r="A19" s="321" t="s">
        <v>209</v>
      </c>
      <c r="B19" s="251" t="s">
        <v>21</v>
      </c>
      <c r="C19" s="343">
        <v>0</v>
      </c>
      <c r="D19" s="344">
        <v>0</v>
      </c>
      <c r="E19" s="344">
        <v>0</v>
      </c>
      <c r="F19" s="344">
        <v>1.4564649064885697E-5</v>
      </c>
      <c r="G19" s="344">
        <v>1.2963861121326017E-5</v>
      </c>
      <c r="H19" s="344">
        <v>0</v>
      </c>
      <c r="I19" s="344">
        <v>2.7465955330964546E-5</v>
      </c>
      <c r="J19" s="344">
        <v>1.6979362033692837E-4</v>
      </c>
      <c r="K19" s="344">
        <v>0</v>
      </c>
      <c r="L19" s="344">
        <v>5.7484795428196461E-5</v>
      </c>
      <c r="M19" s="344">
        <v>5.8436070674218953E-4</v>
      </c>
      <c r="N19" s="344">
        <v>-5.3745505650798433E-6</v>
      </c>
      <c r="O19" s="344">
        <v>3.7276108959284657E-3</v>
      </c>
      <c r="P19" s="344">
        <v>1.3905144098816408E-3</v>
      </c>
      <c r="Q19" s="344">
        <v>1.0146496591099633E-3</v>
      </c>
      <c r="R19" s="344">
        <v>6.9020575569786816E-4</v>
      </c>
      <c r="S19" s="344">
        <v>1.2518451349821929E-3</v>
      </c>
      <c r="T19" s="344">
        <v>1.4004451561855746E-3</v>
      </c>
      <c r="U19" s="344">
        <v>1.6899848803820494E-3</v>
      </c>
      <c r="V19" s="344">
        <v>6.1435529044698485E-4</v>
      </c>
      <c r="W19" s="344">
        <v>1.3000457777803379E-3</v>
      </c>
      <c r="X19" s="344">
        <v>2.3324251387096177E-4</v>
      </c>
      <c r="Y19" s="344">
        <v>2.4453743020635716E-4</v>
      </c>
      <c r="Z19" s="344">
        <v>1.9531678465188294E-5</v>
      </c>
      <c r="AA19" s="344">
        <v>4.1928819195816146E-6</v>
      </c>
      <c r="AB19" s="344">
        <v>1.0019328136202658E-7</v>
      </c>
      <c r="AC19" s="344">
        <v>2.6361495333632701E-7</v>
      </c>
      <c r="AD19" s="344">
        <v>0</v>
      </c>
      <c r="AE19" s="344">
        <v>0</v>
      </c>
      <c r="AF19" s="344">
        <v>4.0441513473987142E-7</v>
      </c>
      <c r="AG19" s="344">
        <v>2.1990368376400737E-6</v>
      </c>
      <c r="AH19" s="344">
        <v>3.6870771591418425E-6</v>
      </c>
      <c r="AI19" s="344">
        <v>1.4114873131998088E-7</v>
      </c>
      <c r="AJ19" s="344">
        <v>3.1666178734600164E-5</v>
      </c>
      <c r="AK19" s="344">
        <v>5.8570453507099258E-6</v>
      </c>
      <c r="AL19" s="344">
        <v>8.1540518001141471E-6</v>
      </c>
      <c r="AM19" s="344">
        <v>7.9046917643337539E-6</v>
      </c>
      <c r="AN19" s="344">
        <v>2.1246411051237023E-5</v>
      </c>
      <c r="AO19" s="345">
        <v>8.0782653958977424E-5</v>
      </c>
    </row>
    <row r="20" spans="1:41">
      <c r="A20" s="321" t="s">
        <v>210</v>
      </c>
      <c r="B20" s="251" t="s">
        <v>22</v>
      </c>
      <c r="C20" s="343">
        <v>1.8194908375397767E-4</v>
      </c>
      <c r="D20" s="344">
        <v>3.0199383580344161E-4</v>
      </c>
      <c r="E20" s="344">
        <v>2.1003816606755219E-4</v>
      </c>
      <c r="F20" s="344">
        <v>1.0538261519047695E-3</v>
      </c>
      <c r="G20" s="344">
        <v>1.0158048543549131E-3</v>
      </c>
      <c r="H20" s="344">
        <v>6.3926584428343361E-4</v>
      </c>
      <c r="I20" s="344">
        <v>1.0692121113986838E-3</v>
      </c>
      <c r="J20" s="344">
        <v>1.7245447765484555E-3</v>
      </c>
      <c r="K20" s="344">
        <v>1.1824698440546102E-5</v>
      </c>
      <c r="L20" s="344">
        <v>4.0202098868280457E-4</v>
      </c>
      <c r="M20" s="344">
        <v>2.4493767885522951E-3</v>
      </c>
      <c r="N20" s="344">
        <v>1.4157715677973761E-5</v>
      </c>
      <c r="O20" s="344">
        <v>2.0924020876102474E-5</v>
      </c>
      <c r="P20" s="344">
        <v>9.1643081137825991E-3</v>
      </c>
      <c r="Q20" s="344">
        <v>4.2772067421941833E-3</v>
      </c>
      <c r="R20" s="344">
        <v>7.0007038867706426E-3</v>
      </c>
      <c r="S20" s="344">
        <v>5.1456937478853524E-3</v>
      </c>
      <c r="T20" s="344">
        <v>3.723516579320546E-3</v>
      </c>
      <c r="U20" s="344">
        <v>5.0914877854064513E-3</v>
      </c>
      <c r="V20" s="344">
        <v>5.7838960773393695E-3</v>
      </c>
      <c r="W20" s="344">
        <v>2.6550626762040334E-3</v>
      </c>
      <c r="X20" s="344">
        <v>1.5748131412751012E-3</v>
      </c>
      <c r="Y20" s="344">
        <v>1.2425387631311532E-2</v>
      </c>
      <c r="Z20" s="344">
        <v>1.0847067539350201E-4</v>
      </c>
      <c r="AA20" s="344">
        <v>1.1111698204889858E-4</v>
      </c>
      <c r="AB20" s="344">
        <v>2.2939833459392843E-5</v>
      </c>
      <c r="AC20" s="344">
        <v>3.9423307682974392E-4</v>
      </c>
      <c r="AD20" s="344">
        <v>1.6926126143289967E-5</v>
      </c>
      <c r="AE20" s="344">
        <v>7.0912147819572624E-5</v>
      </c>
      <c r="AF20" s="344">
        <v>1.5586244742503882E-4</v>
      </c>
      <c r="AG20" s="344">
        <v>8.1560001951041472E-5</v>
      </c>
      <c r="AH20" s="344">
        <v>5.6407832578585161E-4</v>
      </c>
      <c r="AI20" s="344">
        <v>2.0551737028023702E-5</v>
      </c>
      <c r="AJ20" s="344">
        <v>5.6736203410539314E-5</v>
      </c>
      <c r="AK20" s="344">
        <v>4.6281467317316107E-4</v>
      </c>
      <c r="AL20" s="344">
        <v>1.4981954276920749E-4</v>
      </c>
      <c r="AM20" s="344">
        <v>3.2240763222251195E-4</v>
      </c>
      <c r="AN20" s="344">
        <v>5.7884348535430541E-5</v>
      </c>
      <c r="AO20" s="345">
        <v>8.548678789636326E-4</v>
      </c>
    </row>
    <row r="21" spans="1:41">
      <c r="A21" s="321" t="s">
        <v>211</v>
      </c>
      <c r="B21" s="251" t="s">
        <v>247</v>
      </c>
      <c r="C21" s="343">
        <v>0</v>
      </c>
      <c r="D21" s="344">
        <v>1.2967288150083194E-6</v>
      </c>
      <c r="E21" s="344">
        <v>0</v>
      </c>
      <c r="F21" s="344">
        <v>3.3028357508936175E-5</v>
      </c>
      <c r="G21" s="344">
        <v>0</v>
      </c>
      <c r="H21" s="344">
        <v>0</v>
      </c>
      <c r="I21" s="344">
        <v>2.0985174417076983E-5</v>
      </c>
      <c r="J21" s="344">
        <v>7.8095697641273662E-7</v>
      </c>
      <c r="K21" s="344">
        <v>0</v>
      </c>
      <c r="L21" s="344">
        <v>1.6715503591169801E-5</v>
      </c>
      <c r="M21" s="344">
        <v>1.2435398880261781E-4</v>
      </c>
      <c r="N21" s="344">
        <v>0</v>
      </c>
      <c r="O21" s="344">
        <v>0</v>
      </c>
      <c r="P21" s="344">
        <v>3.335379492053876E-5</v>
      </c>
      <c r="Q21" s="344">
        <v>5.5663097246255342E-3</v>
      </c>
      <c r="R21" s="344">
        <v>1.2209768629582779E-3</v>
      </c>
      <c r="S21" s="344">
        <v>4.0682318978380977E-4</v>
      </c>
      <c r="T21" s="344">
        <v>8.6829292802984853E-5</v>
      </c>
      <c r="U21" s="344">
        <v>8.7666004618942883E-4</v>
      </c>
      <c r="V21" s="344">
        <v>4.8671652710636274E-5</v>
      </c>
      <c r="W21" s="344">
        <v>3.8810918571350478E-4</v>
      </c>
      <c r="X21" s="344">
        <v>7.2269914617867766E-5</v>
      </c>
      <c r="Y21" s="344">
        <v>1.7762247427033319E-4</v>
      </c>
      <c r="Z21" s="344">
        <v>0</v>
      </c>
      <c r="AA21" s="344">
        <v>4.2020612918808054E-4</v>
      </c>
      <c r="AB21" s="344">
        <v>0</v>
      </c>
      <c r="AC21" s="344">
        <v>1.3310851624040764E-7</v>
      </c>
      <c r="AD21" s="344">
        <v>1.1308580940625284E-9</v>
      </c>
      <c r="AE21" s="344">
        <v>0</v>
      </c>
      <c r="AF21" s="344">
        <v>1.9217519518673993E-6</v>
      </c>
      <c r="AG21" s="344">
        <v>3.7149652795681476E-8</v>
      </c>
      <c r="AH21" s="344">
        <v>9.142847538937852E-6</v>
      </c>
      <c r="AI21" s="344">
        <v>0</v>
      </c>
      <c r="AJ21" s="344">
        <v>4.464646066152347E-9</v>
      </c>
      <c r="AK21" s="344">
        <v>0</v>
      </c>
      <c r="AL21" s="344">
        <v>1.772160765320958E-4</v>
      </c>
      <c r="AM21" s="344">
        <v>7.3091964092718866E-8</v>
      </c>
      <c r="AN21" s="344">
        <v>0</v>
      </c>
      <c r="AO21" s="345">
        <v>0</v>
      </c>
    </row>
    <row r="22" spans="1:41">
      <c r="A22" s="321" t="s">
        <v>212</v>
      </c>
      <c r="B22" s="251" t="s">
        <v>248</v>
      </c>
      <c r="C22" s="343">
        <v>0</v>
      </c>
      <c r="D22" s="344">
        <v>8.6676611120131288E-5</v>
      </c>
      <c r="E22" s="344">
        <v>0</v>
      </c>
      <c r="F22" s="344">
        <v>3.140622885477278E-4</v>
      </c>
      <c r="G22" s="344">
        <v>0</v>
      </c>
      <c r="H22" s="344">
        <v>0</v>
      </c>
      <c r="I22" s="344">
        <v>1.75939355520898E-5</v>
      </c>
      <c r="J22" s="344">
        <v>0</v>
      </c>
      <c r="K22" s="344">
        <v>3.2223790116092432E-5</v>
      </c>
      <c r="L22" s="344">
        <v>1.1115544205614651E-3</v>
      </c>
      <c r="M22" s="344">
        <v>1.1230450296523674E-3</v>
      </c>
      <c r="N22" s="344">
        <v>1.4975359299505416E-4</v>
      </c>
      <c r="O22" s="344">
        <v>5.3852777483164211E-6</v>
      </c>
      <c r="P22" s="344">
        <v>1.7304798052743102E-4</v>
      </c>
      <c r="Q22" s="344">
        <v>2.6825470912718898E-3</v>
      </c>
      <c r="R22" s="344">
        <v>2.3183834038101758E-2</v>
      </c>
      <c r="S22" s="344">
        <v>4.6185862031369564E-4</v>
      </c>
      <c r="T22" s="344">
        <v>1.0157536606568457E-3</v>
      </c>
      <c r="U22" s="344">
        <v>7.3067850764296869E-4</v>
      </c>
      <c r="V22" s="344">
        <v>3.4960153638370108E-4</v>
      </c>
      <c r="W22" s="344">
        <v>6.5456033359574759E-4</v>
      </c>
      <c r="X22" s="344">
        <v>1.2055601289909865E-4</v>
      </c>
      <c r="Y22" s="344">
        <v>3.1851134962915081E-5</v>
      </c>
      <c r="Z22" s="344">
        <v>1.3902233030315007E-6</v>
      </c>
      <c r="AA22" s="344">
        <v>1.011569860831947E-4</v>
      </c>
      <c r="AB22" s="344">
        <v>0</v>
      </c>
      <c r="AC22" s="344">
        <v>1.0054911478929975E-6</v>
      </c>
      <c r="AD22" s="344">
        <v>0</v>
      </c>
      <c r="AE22" s="344">
        <v>0</v>
      </c>
      <c r="AF22" s="344">
        <v>2.0727372143323701E-5</v>
      </c>
      <c r="AG22" s="344">
        <v>1.0804082649278617E-6</v>
      </c>
      <c r="AH22" s="344">
        <v>4.5071444768795255E-6</v>
      </c>
      <c r="AI22" s="344">
        <v>0</v>
      </c>
      <c r="AJ22" s="344">
        <v>0</v>
      </c>
      <c r="AK22" s="344">
        <v>0</v>
      </c>
      <c r="AL22" s="344">
        <v>2.5632612696782414E-3</v>
      </c>
      <c r="AM22" s="344">
        <v>1.2540198515187921E-6</v>
      </c>
      <c r="AN22" s="344">
        <v>0</v>
      </c>
      <c r="AO22" s="345">
        <v>0</v>
      </c>
    </row>
    <row r="23" spans="1:41">
      <c r="A23" s="321" t="s">
        <v>213</v>
      </c>
      <c r="B23" s="251" t="s">
        <v>249</v>
      </c>
      <c r="C23" s="343">
        <v>1.1263658231318532E-5</v>
      </c>
      <c r="D23" s="344">
        <v>9.0205059415861186E-6</v>
      </c>
      <c r="E23" s="344">
        <v>8.8939971183746573E-7</v>
      </c>
      <c r="F23" s="344">
        <v>0</v>
      </c>
      <c r="G23" s="344">
        <v>0</v>
      </c>
      <c r="H23" s="344">
        <v>0</v>
      </c>
      <c r="I23" s="344">
        <v>0</v>
      </c>
      <c r="J23" s="344">
        <v>2.3034566637518423E-8</v>
      </c>
      <c r="K23" s="344">
        <v>0</v>
      </c>
      <c r="L23" s="344">
        <v>0</v>
      </c>
      <c r="M23" s="344">
        <v>0</v>
      </c>
      <c r="N23" s="344">
        <v>0</v>
      </c>
      <c r="O23" s="344">
        <v>0</v>
      </c>
      <c r="P23" s="344">
        <v>1.0495159024871161E-6</v>
      </c>
      <c r="Q23" s="344">
        <v>1.8227654768204188E-4</v>
      </c>
      <c r="R23" s="344">
        <v>1.6429888410883297E-4</v>
      </c>
      <c r="S23" s="344">
        <v>3.9319727171409245E-3</v>
      </c>
      <c r="T23" s="344">
        <v>1.6479980036626402E-6</v>
      </c>
      <c r="U23" s="344">
        <v>6.618065945990122E-6</v>
      </c>
      <c r="V23" s="344">
        <v>1.158693696877585E-4</v>
      </c>
      <c r="W23" s="344">
        <v>1.3427542238171243E-5</v>
      </c>
      <c r="X23" s="344">
        <v>7.5385595763681502E-6</v>
      </c>
      <c r="Y23" s="344">
        <v>9.3923807863897949E-6</v>
      </c>
      <c r="Z23" s="344">
        <v>0</v>
      </c>
      <c r="AA23" s="344">
        <v>6.9745855718882415E-6</v>
      </c>
      <c r="AB23" s="344">
        <v>1.718627532276406E-6</v>
      </c>
      <c r="AC23" s="344">
        <v>5.7687692491595085E-5</v>
      </c>
      <c r="AD23" s="344">
        <v>6.1359872550397123E-7</v>
      </c>
      <c r="AE23" s="344">
        <v>0</v>
      </c>
      <c r="AF23" s="344">
        <v>2.1706666218421614E-6</v>
      </c>
      <c r="AG23" s="344">
        <v>1.9856750709166289E-6</v>
      </c>
      <c r="AH23" s="344">
        <v>1.6291311353331018E-4</v>
      </c>
      <c r="AI23" s="344">
        <v>0</v>
      </c>
      <c r="AJ23" s="344">
        <v>7.5961658424366415E-4</v>
      </c>
      <c r="AK23" s="344">
        <v>0</v>
      </c>
      <c r="AL23" s="344">
        <v>1.7608085754812852E-4</v>
      </c>
      <c r="AM23" s="344">
        <v>7.6098525194891254E-5</v>
      </c>
      <c r="AN23" s="344">
        <v>1.5655501731570145E-3</v>
      </c>
      <c r="AO23" s="345">
        <v>0</v>
      </c>
    </row>
    <row r="24" spans="1:41">
      <c r="A24" s="321" t="s">
        <v>214</v>
      </c>
      <c r="B24" s="251" t="s">
        <v>197</v>
      </c>
      <c r="C24" s="343">
        <v>0</v>
      </c>
      <c r="D24" s="344">
        <v>0</v>
      </c>
      <c r="E24" s="344">
        <v>9.0042004606741871E-7</v>
      </c>
      <c r="F24" s="344">
        <v>3.5199899487561338E-5</v>
      </c>
      <c r="G24" s="344">
        <v>3.8517312744261375E-7</v>
      </c>
      <c r="H24" s="344">
        <v>1.1601450398950366E-6</v>
      </c>
      <c r="I24" s="344">
        <v>1.6912966473143289E-6</v>
      </c>
      <c r="J24" s="344">
        <v>3.943531746573277E-5</v>
      </c>
      <c r="K24" s="344">
        <v>1.421793549197127E-5</v>
      </c>
      <c r="L24" s="344">
        <v>4.4620361712197701E-6</v>
      </c>
      <c r="M24" s="344">
        <v>1.1054627959682669E-7</v>
      </c>
      <c r="N24" s="344">
        <v>1.3870706061097617E-5</v>
      </c>
      <c r="O24" s="344">
        <v>2.6425578371108535E-6</v>
      </c>
      <c r="P24" s="344">
        <v>7.5386034706988842E-5</v>
      </c>
      <c r="Q24" s="344">
        <v>5.2620358048106972E-3</v>
      </c>
      <c r="R24" s="344">
        <v>2.9270021278042014E-3</v>
      </c>
      <c r="S24" s="344">
        <v>6.4019360747618229E-2</v>
      </c>
      <c r="T24" s="344">
        <v>0.14162255640716365</v>
      </c>
      <c r="U24" s="344">
        <v>3.9510101158732221E-2</v>
      </c>
      <c r="V24" s="344">
        <v>0.16706482560013652</v>
      </c>
      <c r="W24" s="344">
        <v>3.8760029873322974E-3</v>
      </c>
      <c r="X24" s="344">
        <v>7.1453147029548981E-3</v>
      </c>
      <c r="Y24" s="344">
        <v>1.2549698454240196E-4</v>
      </c>
      <c r="Z24" s="344">
        <v>5.5525570139589927E-6</v>
      </c>
      <c r="AA24" s="344">
        <v>1.3553145215026012E-5</v>
      </c>
      <c r="AB24" s="344">
        <v>0</v>
      </c>
      <c r="AC24" s="344">
        <v>1.7780822115434234E-5</v>
      </c>
      <c r="AD24" s="344">
        <v>3.6472309070411109E-5</v>
      </c>
      <c r="AE24" s="344">
        <v>0</v>
      </c>
      <c r="AF24" s="344">
        <v>3.5287660745942918E-6</v>
      </c>
      <c r="AG24" s="344">
        <v>1.5341227061647122E-3</v>
      </c>
      <c r="AH24" s="344">
        <v>9.2169963609851945E-4</v>
      </c>
      <c r="AI24" s="344">
        <v>9.0725635125085322E-4</v>
      </c>
      <c r="AJ24" s="344">
        <v>1.8406171454900084E-6</v>
      </c>
      <c r="AK24" s="344">
        <v>0</v>
      </c>
      <c r="AL24" s="344">
        <v>3.9180701187314856E-3</v>
      </c>
      <c r="AM24" s="344">
        <v>4.9112283092933798E-6</v>
      </c>
      <c r="AN24" s="344">
        <v>2.0586621942562243E-2</v>
      </c>
      <c r="AO24" s="345">
        <v>0</v>
      </c>
    </row>
    <row r="25" spans="1:41">
      <c r="A25" s="321" t="s">
        <v>215</v>
      </c>
      <c r="B25" s="251" t="s">
        <v>23</v>
      </c>
      <c r="C25" s="343">
        <v>1.1846958011347889E-5</v>
      </c>
      <c r="D25" s="344">
        <v>0</v>
      </c>
      <c r="E25" s="344">
        <v>6.5772233067728562E-5</v>
      </c>
      <c r="F25" s="344">
        <v>1.7174451453522737E-4</v>
      </c>
      <c r="G25" s="344">
        <v>0</v>
      </c>
      <c r="H25" s="344">
        <v>0</v>
      </c>
      <c r="I25" s="344">
        <v>1.3371721431197655E-5</v>
      </c>
      <c r="J25" s="344">
        <v>6.38318894033727E-8</v>
      </c>
      <c r="K25" s="344">
        <v>0</v>
      </c>
      <c r="L25" s="344">
        <v>4.9293323492603744E-6</v>
      </c>
      <c r="M25" s="344">
        <v>2.4424694520486473E-6</v>
      </c>
      <c r="N25" s="344">
        <v>0</v>
      </c>
      <c r="O25" s="344">
        <v>2.4497666830256255E-7</v>
      </c>
      <c r="P25" s="344">
        <v>1.0155643955753301E-4</v>
      </c>
      <c r="Q25" s="344">
        <v>2.3389726886353466E-3</v>
      </c>
      <c r="R25" s="344">
        <v>2.9758497359939407E-3</v>
      </c>
      <c r="S25" s="344">
        <v>2.968326479657636E-3</v>
      </c>
      <c r="T25" s="344">
        <v>2.9978056956870918E-3</v>
      </c>
      <c r="U25" s="344">
        <v>3.0126816865535984E-2</v>
      </c>
      <c r="V25" s="344">
        <v>2.7442381663021426E-3</v>
      </c>
      <c r="W25" s="344">
        <v>1.0774531036375551E-2</v>
      </c>
      <c r="X25" s="344">
        <v>5.9192244525891041E-4</v>
      </c>
      <c r="Y25" s="344">
        <v>1.1565176378759028E-3</v>
      </c>
      <c r="Z25" s="344">
        <v>1.0273207114269185E-6</v>
      </c>
      <c r="AA25" s="344">
        <v>3.9194908475871792E-5</v>
      </c>
      <c r="AB25" s="344">
        <v>0</v>
      </c>
      <c r="AC25" s="344">
        <v>3.3837109016102177E-5</v>
      </c>
      <c r="AD25" s="344">
        <v>3.6685952587033674E-7</v>
      </c>
      <c r="AE25" s="344">
        <v>1.5504570689335046E-6</v>
      </c>
      <c r="AF25" s="344">
        <v>3.3834602330644429E-5</v>
      </c>
      <c r="AG25" s="344">
        <v>1.5331812128383209E-5</v>
      </c>
      <c r="AH25" s="344">
        <v>2.6423222447162389E-4</v>
      </c>
      <c r="AI25" s="344">
        <v>6.983123956301663E-5</v>
      </c>
      <c r="AJ25" s="344">
        <v>1.4284974561125055E-5</v>
      </c>
      <c r="AK25" s="344">
        <v>0</v>
      </c>
      <c r="AL25" s="344">
        <v>1.0088463024577692E-3</v>
      </c>
      <c r="AM25" s="344">
        <v>3.0635104101826315E-5</v>
      </c>
      <c r="AN25" s="344">
        <v>0</v>
      </c>
      <c r="AO25" s="345">
        <v>1.9130117161506353E-4</v>
      </c>
    </row>
    <row r="26" spans="1:41">
      <c r="A26" s="321" t="s">
        <v>216</v>
      </c>
      <c r="B26" s="251" t="s">
        <v>419</v>
      </c>
      <c r="C26" s="343">
        <v>3.8716094038286001E-7</v>
      </c>
      <c r="D26" s="344">
        <v>2.0678537968051546E-5</v>
      </c>
      <c r="E26" s="344">
        <v>6.7489556924966382E-6</v>
      </c>
      <c r="F26" s="344">
        <v>1.3627854629024186E-6</v>
      </c>
      <c r="G26" s="344">
        <v>1.4539406014236465E-6</v>
      </c>
      <c r="H26" s="344">
        <v>1.0276716513802415E-6</v>
      </c>
      <c r="I26" s="344">
        <v>1.301830972421961E-6</v>
      </c>
      <c r="J26" s="344">
        <v>3.4548448388038971E-6</v>
      </c>
      <c r="K26" s="344">
        <v>2.1192555921925421E-6</v>
      </c>
      <c r="L26" s="344">
        <v>5.0673461605423346E-7</v>
      </c>
      <c r="M26" s="344">
        <v>1.44374155784286E-6</v>
      </c>
      <c r="N26" s="344">
        <v>0</v>
      </c>
      <c r="O26" s="344">
        <v>8.1846583830527267E-8</v>
      </c>
      <c r="P26" s="344">
        <v>9.8480910239417185E-6</v>
      </c>
      <c r="Q26" s="344">
        <v>2.4963546095548922E-4</v>
      </c>
      <c r="R26" s="344">
        <v>1.840023787411883E-5</v>
      </c>
      <c r="S26" s="344">
        <v>4.9013990615788065E-6</v>
      </c>
      <c r="T26" s="344">
        <v>1.1443303897133595E-5</v>
      </c>
      <c r="U26" s="344">
        <v>6.1218935975436064E-6</v>
      </c>
      <c r="V26" s="344">
        <v>7.7044254185287446E-3</v>
      </c>
      <c r="W26" s="344">
        <v>9.3883001836289335E-5</v>
      </c>
      <c r="X26" s="344">
        <v>5.6672066220897476E-6</v>
      </c>
      <c r="Y26" s="344">
        <v>3.9964278075271955E-4</v>
      </c>
      <c r="Z26" s="344">
        <v>2.9693156103949814E-6</v>
      </c>
      <c r="AA26" s="344">
        <v>1.3708263996511805E-6</v>
      </c>
      <c r="AB26" s="344">
        <v>3.2509149564057166E-6</v>
      </c>
      <c r="AC26" s="344">
        <v>4.8563096791823914E-5</v>
      </c>
      <c r="AD26" s="344">
        <v>2.2622474503343204E-5</v>
      </c>
      <c r="AE26" s="344">
        <v>8.1325434701428165E-6</v>
      </c>
      <c r="AF26" s="344">
        <v>1.1046864678123792E-5</v>
      </c>
      <c r="AG26" s="344">
        <v>2.2737598516380252E-5</v>
      </c>
      <c r="AH26" s="344">
        <v>2.3588404286398456E-4</v>
      </c>
      <c r="AI26" s="344">
        <v>7.8908193156432341E-6</v>
      </c>
      <c r="AJ26" s="344">
        <v>4.6464161763747252E-6</v>
      </c>
      <c r="AK26" s="344">
        <v>1.6391300966342895E-5</v>
      </c>
      <c r="AL26" s="344">
        <v>2.0585391911735006E-4</v>
      </c>
      <c r="AM26" s="344">
        <v>2.9655940095960177E-5</v>
      </c>
      <c r="AN26" s="344">
        <v>0</v>
      </c>
      <c r="AO26" s="345">
        <v>0</v>
      </c>
    </row>
    <row r="27" spans="1:41">
      <c r="A27" s="321" t="s">
        <v>217</v>
      </c>
      <c r="B27" s="251" t="s">
        <v>24</v>
      </c>
      <c r="C27" s="343">
        <v>0</v>
      </c>
      <c r="D27" s="344">
        <v>0</v>
      </c>
      <c r="E27" s="344">
        <v>1.0806911491834526E-3</v>
      </c>
      <c r="F27" s="344">
        <v>7.7819695915311899E-7</v>
      </c>
      <c r="G27" s="344">
        <v>0</v>
      </c>
      <c r="H27" s="344">
        <v>0</v>
      </c>
      <c r="I27" s="344">
        <v>0</v>
      </c>
      <c r="J27" s="344">
        <v>0</v>
      </c>
      <c r="K27" s="344">
        <v>0</v>
      </c>
      <c r="L27" s="344">
        <v>0</v>
      </c>
      <c r="M27" s="344">
        <v>0</v>
      </c>
      <c r="N27" s="344">
        <v>0</v>
      </c>
      <c r="O27" s="344">
        <v>0</v>
      </c>
      <c r="P27" s="344">
        <v>0</v>
      </c>
      <c r="Q27" s="344">
        <v>0</v>
      </c>
      <c r="R27" s="344">
        <v>8.4938726286440361E-7</v>
      </c>
      <c r="S27" s="344">
        <v>0</v>
      </c>
      <c r="T27" s="344">
        <v>0</v>
      </c>
      <c r="U27" s="344">
        <v>0</v>
      </c>
      <c r="V27" s="344">
        <v>0</v>
      </c>
      <c r="W27" s="344">
        <v>1.6374037025512215E-2</v>
      </c>
      <c r="X27" s="344">
        <v>0</v>
      </c>
      <c r="Y27" s="344">
        <v>0</v>
      </c>
      <c r="Z27" s="344">
        <v>0</v>
      </c>
      <c r="AA27" s="344">
        <v>0</v>
      </c>
      <c r="AB27" s="344">
        <v>0</v>
      </c>
      <c r="AC27" s="344">
        <v>0</v>
      </c>
      <c r="AD27" s="344">
        <v>0</v>
      </c>
      <c r="AE27" s="344">
        <v>0</v>
      </c>
      <c r="AF27" s="344">
        <v>7.5031434176638253E-4</v>
      </c>
      <c r="AG27" s="344">
        <v>0</v>
      </c>
      <c r="AH27" s="344">
        <v>2.3267723980308392E-4</v>
      </c>
      <c r="AI27" s="344">
        <v>2.742738077507252E-6</v>
      </c>
      <c r="AJ27" s="344">
        <v>0</v>
      </c>
      <c r="AK27" s="344">
        <v>0</v>
      </c>
      <c r="AL27" s="344">
        <v>2.2132864008323717E-3</v>
      </c>
      <c r="AM27" s="344">
        <v>5.0945690464273549E-7</v>
      </c>
      <c r="AN27" s="344">
        <v>0</v>
      </c>
      <c r="AO27" s="345">
        <v>0</v>
      </c>
    </row>
    <row r="28" spans="1:41">
      <c r="A28" s="321" t="s">
        <v>218</v>
      </c>
      <c r="B28" s="251" t="s">
        <v>9</v>
      </c>
      <c r="C28" s="343">
        <v>3.636789139251036E-4</v>
      </c>
      <c r="D28" s="344">
        <v>1.4423847026998225E-3</v>
      </c>
      <c r="E28" s="344">
        <v>5.6527258499147553E-4</v>
      </c>
      <c r="F28" s="344">
        <v>6.3544275969605287E-4</v>
      </c>
      <c r="G28" s="344">
        <v>8.8804531078188478E-4</v>
      </c>
      <c r="H28" s="344">
        <v>5.5881005983839426E-3</v>
      </c>
      <c r="I28" s="344">
        <v>2.5953597123812506E-3</v>
      </c>
      <c r="J28" s="344">
        <v>1.9812686833887289E-3</v>
      </c>
      <c r="K28" s="344">
        <v>2.6571136456834233E-4</v>
      </c>
      <c r="L28" s="344">
        <v>5.0672152429977657E-4</v>
      </c>
      <c r="M28" s="344">
        <v>3.4911537793629452E-3</v>
      </c>
      <c r="N28" s="344">
        <v>2.2346739665434217E-5</v>
      </c>
      <c r="O28" s="344">
        <v>1.115076709407592E-2</v>
      </c>
      <c r="P28" s="344">
        <v>3.0743132749672981E-4</v>
      </c>
      <c r="Q28" s="344">
        <v>2.5661154673793429E-4</v>
      </c>
      <c r="R28" s="344">
        <v>1.887037227587839E-3</v>
      </c>
      <c r="S28" s="344">
        <v>1.0801911886759361E-3</v>
      </c>
      <c r="T28" s="344">
        <v>9.7468431802400282E-4</v>
      </c>
      <c r="U28" s="344">
        <v>4.5914127241650796E-4</v>
      </c>
      <c r="V28" s="344">
        <v>1.2223968949105902E-3</v>
      </c>
      <c r="W28" s="344">
        <v>1.8640321889590148E-4</v>
      </c>
      <c r="X28" s="344">
        <v>1.5081429402899216E-2</v>
      </c>
      <c r="Y28" s="344">
        <v>7.6057398164946154E-4</v>
      </c>
      <c r="Z28" s="344">
        <v>1.7650653484178919E-3</v>
      </c>
      <c r="AA28" s="344">
        <v>8.3028064754962576E-4</v>
      </c>
      <c r="AB28" s="344">
        <v>8.5163915008779436E-4</v>
      </c>
      <c r="AC28" s="344">
        <v>1.2762143125836778E-3</v>
      </c>
      <c r="AD28" s="344">
        <v>3.4367643249793105E-3</v>
      </c>
      <c r="AE28" s="344">
        <v>8.5365665527019095E-6</v>
      </c>
      <c r="AF28" s="344">
        <v>3.9090394778305203E-4</v>
      </c>
      <c r="AG28" s="344">
        <v>3.4368102835817729E-3</v>
      </c>
      <c r="AH28" s="344">
        <v>1.6750425482390677E-3</v>
      </c>
      <c r="AI28" s="344">
        <v>1.901383736580019E-3</v>
      </c>
      <c r="AJ28" s="344">
        <v>9.9344241613972249E-4</v>
      </c>
      <c r="AK28" s="344">
        <v>9.5700399871567112E-3</v>
      </c>
      <c r="AL28" s="344">
        <v>1.9687271433716943E-3</v>
      </c>
      <c r="AM28" s="344">
        <v>1.4284705466833436E-3</v>
      </c>
      <c r="AN28" s="344">
        <v>3.2584088546915489E-2</v>
      </c>
      <c r="AO28" s="345">
        <v>3.4724356143865724E-4</v>
      </c>
    </row>
    <row r="29" spans="1:41">
      <c r="A29" s="321" t="s">
        <v>219</v>
      </c>
      <c r="B29" s="251" t="s">
        <v>2</v>
      </c>
      <c r="C29" s="343">
        <v>1.7618852808533483E-3</v>
      </c>
      <c r="D29" s="344">
        <v>1.7502635718489781E-3</v>
      </c>
      <c r="E29" s="344">
        <v>1.1324588407744468E-3</v>
      </c>
      <c r="F29" s="344">
        <v>1.6725821655004E-3</v>
      </c>
      <c r="G29" s="344">
        <v>5.738739592376493E-4</v>
      </c>
      <c r="H29" s="344">
        <v>1.7904184184633718E-3</v>
      </c>
      <c r="I29" s="344">
        <v>3.8270838506036095E-3</v>
      </c>
      <c r="J29" s="344">
        <v>4.3936311622444846E-3</v>
      </c>
      <c r="K29" s="344">
        <v>3.674453573418902E-3</v>
      </c>
      <c r="L29" s="344">
        <v>3.4162884578441775E-3</v>
      </c>
      <c r="M29" s="344">
        <v>4.2786257160278337E-3</v>
      </c>
      <c r="N29" s="344">
        <v>1.8057840658492002E-3</v>
      </c>
      <c r="O29" s="344">
        <v>3.2214542139687307E-3</v>
      </c>
      <c r="P29" s="344">
        <v>3.7422135024046512E-3</v>
      </c>
      <c r="Q29" s="344">
        <v>1.9380733434552777E-3</v>
      </c>
      <c r="R29" s="344">
        <v>1.1864028488652557E-3</v>
      </c>
      <c r="S29" s="344">
        <v>1.54460769463108E-3</v>
      </c>
      <c r="T29" s="344">
        <v>3.8895783065337431E-3</v>
      </c>
      <c r="U29" s="344">
        <v>1.9587050487970261E-3</v>
      </c>
      <c r="V29" s="344">
        <v>1.4311883086820863E-3</v>
      </c>
      <c r="W29" s="344">
        <v>7.017445065024677E-4</v>
      </c>
      <c r="X29" s="344">
        <v>1.3625387058774853E-3</v>
      </c>
      <c r="Y29" s="344">
        <v>5.5721149998244417E-4</v>
      </c>
      <c r="Z29" s="344">
        <v>1.3968118928796498E-2</v>
      </c>
      <c r="AA29" s="344">
        <v>2.6496143794511248E-2</v>
      </c>
      <c r="AB29" s="344">
        <v>2.6524728873034494E-3</v>
      </c>
      <c r="AC29" s="344">
        <v>2.6778058410364823E-3</v>
      </c>
      <c r="AD29" s="344">
        <v>2.5453446740535731E-3</v>
      </c>
      <c r="AE29" s="344">
        <v>1.2400151710718935E-2</v>
      </c>
      <c r="AF29" s="344">
        <v>5.5153361454262275E-3</v>
      </c>
      <c r="AG29" s="344">
        <v>4.168958900451397E-3</v>
      </c>
      <c r="AH29" s="344">
        <v>7.2168391240821327E-3</v>
      </c>
      <c r="AI29" s="344">
        <v>4.9199928770197058E-3</v>
      </c>
      <c r="AJ29" s="344">
        <v>2.490114828401088E-3</v>
      </c>
      <c r="AK29" s="344">
        <v>2.3864121869461518E-3</v>
      </c>
      <c r="AL29" s="344">
        <v>1.1191172155196841E-3</v>
      </c>
      <c r="AM29" s="344">
        <v>2.0571059196292114E-3</v>
      </c>
      <c r="AN29" s="344">
        <v>0</v>
      </c>
      <c r="AO29" s="345">
        <v>0</v>
      </c>
    </row>
    <row r="30" spans="1:41">
      <c r="A30" s="321" t="s">
        <v>220</v>
      </c>
      <c r="B30" s="251" t="s">
        <v>25</v>
      </c>
      <c r="C30" s="343">
        <v>4.4730951955312881E-3</v>
      </c>
      <c r="D30" s="344">
        <v>3.5065668778398898E-3</v>
      </c>
      <c r="E30" s="344">
        <v>8.5421687940937137E-3</v>
      </c>
      <c r="F30" s="344">
        <v>1.7440013882117238E-2</v>
      </c>
      <c r="G30" s="344">
        <v>4.832052494255697E-3</v>
      </c>
      <c r="H30" s="344">
        <v>1.254841642584905E-2</v>
      </c>
      <c r="I30" s="344">
        <v>5.380436446540366E-2</v>
      </c>
      <c r="J30" s="344">
        <v>3.9511239967896246E-2</v>
      </c>
      <c r="K30" s="344">
        <v>1.0200160240626354E-2</v>
      </c>
      <c r="L30" s="344">
        <v>1.6930315763615662E-2</v>
      </c>
      <c r="M30" s="344">
        <v>2.6597139451548749E-2</v>
      </c>
      <c r="N30" s="344">
        <v>8.4332577602726985E-3</v>
      </c>
      <c r="O30" s="344">
        <v>2.5102705515743798E-2</v>
      </c>
      <c r="P30" s="344">
        <v>1.2032639469242299E-2</v>
      </c>
      <c r="Q30" s="344">
        <v>6.1993205264805392E-3</v>
      </c>
      <c r="R30" s="344">
        <v>6.0573271754736325E-3</v>
      </c>
      <c r="S30" s="344">
        <v>4.5738118476155174E-3</v>
      </c>
      <c r="T30" s="344">
        <v>1.330508353774737E-2</v>
      </c>
      <c r="U30" s="344">
        <v>6.0754529605727232E-3</v>
      </c>
      <c r="V30" s="344">
        <v>3.3174711278108281E-3</v>
      </c>
      <c r="W30" s="344">
        <v>9.0045437257509856E-3</v>
      </c>
      <c r="X30" s="344">
        <v>9.3151428401783785E-3</v>
      </c>
      <c r="Y30" s="344">
        <v>1.4894138681868614E-3</v>
      </c>
      <c r="Z30" s="344">
        <v>9.8027804468140994E-2</v>
      </c>
      <c r="AA30" s="344">
        <v>2.0641785118237149E-2</v>
      </c>
      <c r="AB30" s="344">
        <v>5.396876493495173E-2</v>
      </c>
      <c r="AC30" s="344">
        <v>1.1122245770286537E-2</v>
      </c>
      <c r="AD30" s="344">
        <v>2.55354938832148E-3</v>
      </c>
      <c r="AE30" s="344">
        <v>1.3375255895969346E-3</v>
      </c>
      <c r="AF30" s="344">
        <v>3.5360431029137574E-3</v>
      </c>
      <c r="AG30" s="344">
        <v>4.440343318346451E-3</v>
      </c>
      <c r="AH30" s="344">
        <v>5.0107499717381128E-3</v>
      </c>
      <c r="AI30" s="344">
        <v>1.002510969648158E-2</v>
      </c>
      <c r="AJ30" s="344">
        <v>6.8324576136382029E-3</v>
      </c>
      <c r="AK30" s="344">
        <v>2.2555036556777112E-3</v>
      </c>
      <c r="AL30" s="344">
        <v>2.5890201556474281E-3</v>
      </c>
      <c r="AM30" s="344">
        <v>2.0048904144499551E-2</v>
      </c>
      <c r="AN30" s="344">
        <v>0</v>
      </c>
      <c r="AO30" s="345">
        <v>2.0080059919972285E-3</v>
      </c>
    </row>
    <row r="31" spans="1:41">
      <c r="A31" s="321" t="s">
        <v>221</v>
      </c>
      <c r="B31" s="251" t="s">
        <v>250</v>
      </c>
      <c r="C31" s="343">
        <v>7.8250493627855789E-4</v>
      </c>
      <c r="D31" s="344">
        <v>2.7425637650427699E-4</v>
      </c>
      <c r="E31" s="344">
        <v>3.2412915975962891E-4</v>
      </c>
      <c r="F31" s="344">
        <v>1.9596735894286139E-3</v>
      </c>
      <c r="G31" s="344">
        <v>1.148581513923735E-3</v>
      </c>
      <c r="H31" s="344">
        <v>1.2835790178309027E-3</v>
      </c>
      <c r="I31" s="344">
        <v>7.4527412563193626E-4</v>
      </c>
      <c r="J31" s="344">
        <v>1.4115073234186287E-3</v>
      </c>
      <c r="K31" s="344">
        <v>5.3111593182691411E-4</v>
      </c>
      <c r="L31" s="344">
        <v>6.6600443323138326E-4</v>
      </c>
      <c r="M31" s="344">
        <v>8.8487900941140957E-4</v>
      </c>
      <c r="N31" s="344">
        <v>6.7073793593637067E-5</v>
      </c>
      <c r="O31" s="344">
        <v>8.7729993880641152E-4</v>
      </c>
      <c r="P31" s="344">
        <v>5.8773690020452241E-4</v>
      </c>
      <c r="Q31" s="344">
        <v>7.5073080612137388E-4</v>
      </c>
      <c r="R31" s="344">
        <v>5.8803781621273859E-4</v>
      </c>
      <c r="S31" s="344">
        <v>4.0456104927804611E-4</v>
      </c>
      <c r="T31" s="344">
        <v>1.1596376516617663E-3</v>
      </c>
      <c r="U31" s="344">
        <v>2.5512086295505627E-4</v>
      </c>
      <c r="V31" s="344">
        <v>2.3179980215826281E-4</v>
      </c>
      <c r="W31" s="344">
        <v>5.4901213976757597E-4</v>
      </c>
      <c r="X31" s="344">
        <v>6.6265159632827387E-4</v>
      </c>
      <c r="Y31" s="344">
        <v>6.6488493418329986E-4</v>
      </c>
      <c r="Z31" s="344">
        <v>9.5552681094241267E-4</v>
      </c>
      <c r="AA31" s="344">
        <v>6.6293100400378002E-2</v>
      </c>
      <c r="AB31" s="344">
        <v>8.6818336746908795E-3</v>
      </c>
      <c r="AC31" s="344">
        <v>2.2132809618484565E-3</v>
      </c>
      <c r="AD31" s="344">
        <v>1.1843849823463596E-3</v>
      </c>
      <c r="AE31" s="344">
        <v>2.5154611218760974E-4</v>
      </c>
      <c r="AF31" s="344">
        <v>3.251098346534064E-3</v>
      </c>
      <c r="AG31" s="344">
        <v>3.4044733726586876E-3</v>
      </c>
      <c r="AH31" s="344">
        <v>3.4465184248312019E-3</v>
      </c>
      <c r="AI31" s="344">
        <v>7.0147744878602475E-3</v>
      </c>
      <c r="AJ31" s="344">
        <v>5.5016355122982051E-3</v>
      </c>
      <c r="AK31" s="344">
        <v>2.1955267210640567E-3</v>
      </c>
      <c r="AL31" s="344">
        <v>6.6722758109153595E-4</v>
      </c>
      <c r="AM31" s="344">
        <v>9.657791456607643E-3</v>
      </c>
      <c r="AN31" s="344">
        <v>0</v>
      </c>
      <c r="AO31" s="345">
        <v>1.3011609454182411E-3</v>
      </c>
    </row>
    <row r="32" spans="1:41">
      <c r="A32" s="321" t="s">
        <v>222</v>
      </c>
      <c r="B32" s="251" t="s">
        <v>251</v>
      </c>
      <c r="C32" s="343">
        <v>2.843596619997374E-4</v>
      </c>
      <c r="D32" s="344">
        <v>1.3063058126879827E-4</v>
      </c>
      <c r="E32" s="344">
        <v>1.0768015458454644E-4</v>
      </c>
      <c r="F32" s="344">
        <v>1.0482223968233736E-3</v>
      </c>
      <c r="G32" s="344">
        <v>7.4741306276555311E-4</v>
      </c>
      <c r="H32" s="344">
        <v>2.0073625873067572E-4</v>
      </c>
      <c r="I32" s="344">
        <v>2.0343421598638004E-4</v>
      </c>
      <c r="J32" s="344">
        <v>1.5213925662253345E-3</v>
      </c>
      <c r="K32" s="344">
        <v>8.599289706434127E-6</v>
      </c>
      <c r="L32" s="344">
        <v>3.7422362675291121E-5</v>
      </c>
      <c r="M32" s="344">
        <v>9.4760169882495641E-4</v>
      </c>
      <c r="N32" s="344">
        <v>0</v>
      </c>
      <c r="O32" s="344">
        <v>2.7897101712705219E-6</v>
      </c>
      <c r="P32" s="344">
        <v>6.2210561258569611E-5</v>
      </c>
      <c r="Q32" s="344">
        <v>1.8253053810234277E-4</v>
      </c>
      <c r="R32" s="344">
        <v>2.3582432051423781E-5</v>
      </c>
      <c r="S32" s="344">
        <v>1.1137490147709118E-4</v>
      </c>
      <c r="T32" s="344">
        <v>5.0585847749444804E-4</v>
      </c>
      <c r="U32" s="344">
        <v>9.8959897417295734E-5</v>
      </c>
      <c r="V32" s="344">
        <v>1.8418727999941422E-4</v>
      </c>
      <c r="W32" s="344">
        <v>1.2792921510332276E-4</v>
      </c>
      <c r="X32" s="344">
        <v>2.3174838818845387E-4</v>
      </c>
      <c r="Y32" s="344">
        <v>1.8882397330931644E-3</v>
      </c>
      <c r="Z32" s="344">
        <v>2.0923327943970074E-2</v>
      </c>
      <c r="AA32" s="344">
        <v>9.3571167519324581E-4</v>
      </c>
      <c r="AB32" s="344">
        <v>0</v>
      </c>
      <c r="AC32" s="344">
        <v>8.9035436605232787E-4</v>
      </c>
      <c r="AD32" s="344">
        <v>1.9367480562526031E-3</v>
      </c>
      <c r="AE32" s="344">
        <v>6.3742370941618849E-6</v>
      </c>
      <c r="AF32" s="344">
        <v>1.5741201660890432E-3</v>
      </c>
      <c r="AG32" s="344">
        <v>4.4711931069055591E-3</v>
      </c>
      <c r="AH32" s="344">
        <v>1.577346281542219E-2</v>
      </c>
      <c r="AI32" s="344">
        <v>2.6546802099828657E-3</v>
      </c>
      <c r="AJ32" s="344">
        <v>2.5415713472618055E-3</v>
      </c>
      <c r="AK32" s="344">
        <v>2.5648505433654005E-5</v>
      </c>
      <c r="AL32" s="344">
        <v>2.334635681985085E-4</v>
      </c>
      <c r="AM32" s="344">
        <v>1.3437133874530889E-2</v>
      </c>
      <c r="AN32" s="344">
        <v>0</v>
      </c>
      <c r="AO32" s="345">
        <v>1.001823120290837E-2</v>
      </c>
    </row>
    <row r="33" spans="1:41">
      <c r="A33" s="321" t="s">
        <v>223</v>
      </c>
      <c r="B33" s="251" t="s">
        <v>3</v>
      </c>
      <c r="C33" s="343">
        <v>4.1164956897591351E-2</v>
      </c>
      <c r="D33" s="344">
        <v>1.9723678075600774E-2</v>
      </c>
      <c r="E33" s="344">
        <v>5.2696031449952593E-2</v>
      </c>
      <c r="F33" s="344">
        <v>8.5507513875092978E-3</v>
      </c>
      <c r="G33" s="344">
        <v>4.3107420876541402E-2</v>
      </c>
      <c r="H33" s="344">
        <v>5.6349416909074933E-2</v>
      </c>
      <c r="I33" s="344">
        <v>4.4156342574906783E-2</v>
      </c>
      <c r="J33" s="344">
        <v>3.2642015604324906E-2</v>
      </c>
      <c r="K33" s="344">
        <v>3.6492361348436871E-2</v>
      </c>
      <c r="L33" s="344">
        <v>3.9848062780333766E-2</v>
      </c>
      <c r="M33" s="344">
        <v>2.9332325994964391E-2</v>
      </c>
      <c r="N33" s="344">
        <v>5.0659543451932486E-2</v>
      </c>
      <c r="O33" s="344">
        <v>6.491087609616141E-3</v>
      </c>
      <c r="P33" s="344">
        <v>3.0427758469032808E-2</v>
      </c>
      <c r="Q33" s="344">
        <v>2.849159156521975E-2</v>
      </c>
      <c r="R33" s="344">
        <v>3.345376738418248E-2</v>
      </c>
      <c r="S33" s="344">
        <v>3.1230342984963799E-2</v>
      </c>
      <c r="T33" s="344">
        <v>2.6494468161314646E-2</v>
      </c>
      <c r="U33" s="344">
        <v>3.5078792711249827E-2</v>
      </c>
      <c r="V33" s="344">
        <v>2.7023086765300148E-2</v>
      </c>
      <c r="W33" s="344">
        <v>4.3216426832098254E-2</v>
      </c>
      <c r="X33" s="344">
        <v>4.7494345356698046E-2</v>
      </c>
      <c r="Y33" s="344">
        <v>3.3483955738654196E-2</v>
      </c>
      <c r="Z33" s="344">
        <v>7.4281763078865738E-3</v>
      </c>
      <c r="AA33" s="344">
        <v>1.2773357433576974E-2</v>
      </c>
      <c r="AB33" s="344">
        <v>9.5271447027198471E-3</v>
      </c>
      <c r="AC33" s="344">
        <v>6.5051328478680399E-3</v>
      </c>
      <c r="AD33" s="344">
        <v>3.4226429541425194E-3</v>
      </c>
      <c r="AE33" s="344">
        <v>9.8572581685866753E-4</v>
      </c>
      <c r="AF33" s="344">
        <v>2.0786089617029657E-2</v>
      </c>
      <c r="AG33" s="344">
        <v>6.4105451474829409E-3</v>
      </c>
      <c r="AH33" s="344">
        <v>5.6087710621952405E-3</v>
      </c>
      <c r="AI33" s="344">
        <v>6.8294822292511168E-3</v>
      </c>
      <c r="AJ33" s="344">
        <v>3.4362995821147338E-2</v>
      </c>
      <c r="AK33" s="344">
        <v>2.8273629667352675E-2</v>
      </c>
      <c r="AL33" s="344">
        <v>1.3724286255543384E-2</v>
      </c>
      <c r="AM33" s="344">
        <v>5.1047738106823649E-2</v>
      </c>
      <c r="AN33" s="344">
        <v>0.14872521898155319</v>
      </c>
      <c r="AO33" s="345">
        <v>7.9044209381771736E-3</v>
      </c>
    </row>
    <row r="34" spans="1:41">
      <c r="A34" s="321" t="s">
        <v>224</v>
      </c>
      <c r="B34" s="251" t="s">
        <v>4</v>
      </c>
      <c r="C34" s="343">
        <v>3.4263773311078425E-3</v>
      </c>
      <c r="D34" s="344">
        <v>2.274571242831085E-2</v>
      </c>
      <c r="E34" s="344">
        <v>9.7461654699739914E-3</v>
      </c>
      <c r="F34" s="344">
        <v>2.0198586753043292E-2</v>
      </c>
      <c r="G34" s="344">
        <v>3.9001051838540401E-3</v>
      </c>
      <c r="H34" s="344">
        <v>1.5343510555265574E-2</v>
      </c>
      <c r="I34" s="344">
        <v>7.4745059502645166E-3</v>
      </c>
      <c r="J34" s="344">
        <v>1.0522380127104819E-2</v>
      </c>
      <c r="K34" s="344">
        <v>1.8369421228888268E-3</v>
      </c>
      <c r="L34" s="344">
        <v>3.1045957318552244E-3</v>
      </c>
      <c r="M34" s="344">
        <v>1.315582624981707E-2</v>
      </c>
      <c r="N34" s="344">
        <v>5.5561929975697305E-3</v>
      </c>
      <c r="O34" s="344">
        <v>6.6882953942787289E-3</v>
      </c>
      <c r="P34" s="344">
        <v>8.9073643418756069E-3</v>
      </c>
      <c r="Q34" s="344">
        <v>5.6232358501122201E-3</v>
      </c>
      <c r="R34" s="344">
        <v>6.240238718759122E-3</v>
      </c>
      <c r="S34" s="344">
        <v>1.0813588027838456E-2</v>
      </c>
      <c r="T34" s="344">
        <v>5.1508770013531094E-3</v>
      </c>
      <c r="U34" s="344">
        <v>4.3030501396641978E-3</v>
      </c>
      <c r="V34" s="344">
        <v>6.950574392814152E-3</v>
      </c>
      <c r="W34" s="344">
        <v>4.537252376181169E-3</v>
      </c>
      <c r="X34" s="344">
        <v>1.0450470967524987E-2</v>
      </c>
      <c r="Y34" s="344">
        <v>1.2087132259867959E-2</v>
      </c>
      <c r="Z34" s="344">
        <v>1.6072124676985794E-2</v>
      </c>
      <c r="AA34" s="344">
        <v>2.2549879604816806E-2</v>
      </c>
      <c r="AB34" s="344">
        <v>2.6581172799554301E-2</v>
      </c>
      <c r="AC34" s="344">
        <v>1.209233015843629E-2</v>
      </c>
      <c r="AD34" s="344">
        <v>3.1056002947343186E-2</v>
      </c>
      <c r="AE34" s="344">
        <v>8.122004254338025E-2</v>
      </c>
      <c r="AF34" s="344">
        <v>1.9363754701341284E-2</v>
      </c>
      <c r="AG34" s="344">
        <v>6.0368226327311338E-3</v>
      </c>
      <c r="AH34" s="344">
        <v>1.566208068349938E-2</v>
      </c>
      <c r="AI34" s="344">
        <v>6.7849367993824657E-3</v>
      </c>
      <c r="AJ34" s="344">
        <v>7.6687098454232229E-3</v>
      </c>
      <c r="AK34" s="344">
        <v>1.7617121344482092E-2</v>
      </c>
      <c r="AL34" s="344">
        <v>7.4426420875349404E-3</v>
      </c>
      <c r="AM34" s="344">
        <v>7.0970651434920052E-3</v>
      </c>
      <c r="AN34" s="344">
        <v>0</v>
      </c>
      <c r="AO34" s="345">
        <v>2.3802731020071736E-3</v>
      </c>
    </row>
    <row r="35" spans="1:41">
      <c r="A35" s="321" t="s">
        <v>225</v>
      </c>
      <c r="B35" s="251" t="s">
        <v>5</v>
      </c>
      <c r="C35" s="343">
        <v>3.1744182680979929E-4</v>
      </c>
      <c r="D35" s="344">
        <v>4.0321889771597702E-4</v>
      </c>
      <c r="E35" s="344">
        <v>2.8065472200975545E-4</v>
      </c>
      <c r="F35" s="344">
        <v>8.9077044658261695E-4</v>
      </c>
      <c r="G35" s="344">
        <v>4.781048031823477E-4</v>
      </c>
      <c r="H35" s="344">
        <v>1.3651309272045362E-3</v>
      </c>
      <c r="I35" s="344">
        <v>6.6019991301150189E-4</v>
      </c>
      <c r="J35" s="344">
        <v>1.0910216394032894E-3</v>
      </c>
      <c r="K35" s="344">
        <v>4.7997882973907025E-4</v>
      </c>
      <c r="L35" s="344">
        <v>1.0726040472407155E-3</v>
      </c>
      <c r="M35" s="344">
        <v>1.1227258957627446E-3</v>
      </c>
      <c r="N35" s="344">
        <v>3.3566797144841238E-4</v>
      </c>
      <c r="O35" s="344">
        <v>6.418184909594846E-5</v>
      </c>
      <c r="P35" s="344">
        <v>1.4173774956622526E-3</v>
      </c>
      <c r="Q35" s="344">
        <v>1.1844500522861204E-3</v>
      </c>
      <c r="R35" s="344">
        <v>7.3583543550604605E-4</v>
      </c>
      <c r="S35" s="344">
        <v>5.1847122526660848E-4</v>
      </c>
      <c r="T35" s="344">
        <v>5.5425662202605852E-4</v>
      </c>
      <c r="U35" s="344">
        <v>4.5159497815764981E-4</v>
      </c>
      <c r="V35" s="344">
        <v>6.972988481851977E-4</v>
      </c>
      <c r="W35" s="344">
        <v>3.1171236971877828E-4</v>
      </c>
      <c r="X35" s="344">
        <v>9.6413516250052028E-4</v>
      </c>
      <c r="Y35" s="344">
        <v>1.1807840371080875E-3</v>
      </c>
      <c r="Z35" s="344">
        <v>3.239590909348358E-3</v>
      </c>
      <c r="AA35" s="344">
        <v>3.1834856760475387E-4</v>
      </c>
      <c r="AB35" s="344">
        <v>5.899678548631713E-4</v>
      </c>
      <c r="AC35" s="344">
        <v>7.7392727920255538E-3</v>
      </c>
      <c r="AD35" s="344">
        <v>4.5910920684329526E-3</v>
      </c>
      <c r="AE35" s="344">
        <v>9.9580772233462903E-3</v>
      </c>
      <c r="AF35" s="344">
        <v>1.1331687475601523E-2</v>
      </c>
      <c r="AG35" s="344">
        <v>4.017063587747542E-3</v>
      </c>
      <c r="AH35" s="344">
        <v>4.2461203918137385E-4</v>
      </c>
      <c r="AI35" s="344">
        <v>5.16827000469073E-4</v>
      </c>
      <c r="AJ35" s="344">
        <v>5.31433200246045E-3</v>
      </c>
      <c r="AK35" s="344">
        <v>6.4647307362717009E-3</v>
      </c>
      <c r="AL35" s="344">
        <v>3.461849296790435E-3</v>
      </c>
      <c r="AM35" s="344">
        <v>4.1767479630944121E-3</v>
      </c>
      <c r="AN35" s="344">
        <v>0</v>
      </c>
      <c r="AO35" s="345">
        <v>9.4975897294498398E-3</v>
      </c>
    </row>
    <row r="36" spans="1:41">
      <c r="A36" s="321" t="s">
        <v>226</v>
      </c>
      <c r="B36" s="251" t="s">
        <v>252</v>
      </c>
      <c r="C36" s="343">
        <v>4.2418381440759212E-2</v>
      </c>
      <c r="D36" s="344">
        <v>7.4113571969931263E-2</v>
      </c>
      <c r="E36" s="344">
        <v>3.0398580037087349E-2</v>
      </c>
      <c r="F36" s="344">
        <v>0.15258774345547468</v>
      </c>
      <c r="G36" s="344">
        <v>2.54667653629264E-2</v>
      </c>
      <c r="H36" s="344">
        <v>1.7397290288018296E-2</v>
      </c>
      <c r="I36" s="344">
        <v>2.7098081950652938E-2</v>
      </c>
      <c r="J36" s="344">
        <v>1.9652953215467298E-2</v>
      </c>
      <c r="K36" s="344">
        <v>3.9985818193497273E-2</v>
      </c>
      <c r="L36" s="344">
        <v>1.3412584407722115E-2</v>
      </c>
      <c r="M36" s="344">
        <v>3.8878543538386504E-2</v>
      </c>
      <c r="N36" s="344">
        <v>2.3731587504350324E-2</v>
      </c>
      <c r="O36" s="344">
        <v>1.8354812693391953E-2</v>
      </c>
      <c r="P36" s="344">
        <v>2.1930928609615593E-2</v>
      </c>
      <c r="Q36" s="344">
        <v>1.5203189844766119E-2</v>
      </c>
      <c r="R36" s="344">
        <v>1.4324379978389382E-2</v>
      </c>
      <c r="S36" s="344">
        <v>1.6230229720340154E-2</v>
      </c>
      <c r="T36" s="344">
        <v>1.3028632092936279E-2</v>
      </c>
      <c r="U36" s="344">
        <v>1.4099977277109625E-2</v>
      </c>
      <c r="V36" s="344">
        <v>1.701756733572949E-2</v>
      </c>
      <c r="W36" s="344">
        <v>1.0154792743159752E-2</v>
      </c>
      <c r="X36" s="344">
        <v>7.6851386163008947E-2</v>
      </c>
      <c r="Y36" s="344">
        <v>3.2658405183744611E-2</v>
      </c>
      <c r="Z36" s="344">
        <v>1.9615994873405394E-2</v>
      </c>
      <c r="AA36" s="344">
        <v>1.5455861330068156E-2</v>
      </c>
      <c r="AB36" s="344">
        <v>4.0941755017580045E-2</v>
      </c>
      <c r="AC36" s="344">
        <v>3.9950391185242774E-2</v>
      </c>
      <c r="AD36" s="344">
        <v>2.5447036977944076E-2</v>
      </c>
      <c r="AE36" s="344">
        <v>2.178568230458932E-3</v>
      </c>
      <c r="AF36" s="344">
        <v>6.741116605659106E-2</v>
      </c>
      <c r="AG36" s="344">
        <v>1.9541280229758512E-2</v>
      </c>
      <c r="AH36" s="344">
        <v>2.1785175028601791E-2</v>
      </c>
      <c r="AI36" s="344">
        <v>1.5073660400323128E-2</v>
      </c>
      <c r="AJ36" s="344">
        <v>1.1642626081880087E-2</v>
      </c>
      <c r="AK36" s="344">
        <v>3.100212776152882E-2</v>
      </c>
      <c r="AL36" s="344">
        <v>1.2769797776093869E-2</v>
      </c>
      <c r="AM36" s="344">
        <v>3.2670624591943233E-2</v>
      </c>
      <c r="AN36" s="344">
        <v>3.1915221021459377E-2</v>
      </c>
      <c r="AO36" s="345">
        <v>5.8939798957297181E-2</v>
      </c>
    </row>
    <row r="37" spans="1:41">
      <c r="A37" s="321" t="s">
        <v>227</v>
      </c>
      <c r="B37" s="251" t="s">
        <v>198</v>
      </c>
      <c r="C37" s="343">
        <v>1.700604876348079E-3</v>
      </c>
      <c r="D37" s="344">
        <v>2.0291665514280579E-3</v>
      </c>
      <c r="E37" s="344">
        <v>1.7188181419220722E-3</v>
      </c>
      <c r="F37" s="344">
        <v>4.0275070759052531E-3</v>
      </c>
      <c r="G37" s="344">
        <v>1.7175471181819747E-3</v>
      </c>
      <c r="H37" s="344">
        <v>3.2533599303292177E-3</v>
      </c>
      <c r="I37" s="344">
        <v>3.3061148346523847E-3</v>
      </c>
      <c r="J37" s="344">
        <v>4.8627392959853218E-3</v>
      </c>
      <c r="K37" s="344">
        <v>2.0388376895558746E-3</v>
      </c>
      <c r="L37" s="344">
        <v>3.0573882915146166E-3</v>
      </c>
      <c r="M37" s="344">
        <v>5.4115398474242227E-3</v>
      </c>
      <c r="N37" s="344">
        <v>2.3596415434080469E-3</v>
      </c>
      <c r="O37" s="344">
        <v>1.0177834276378745E-3</v>
      </c>
      <c r="P37" s="344">
        <v>3.6856665741740349E-3</v>
      </c>
      <c r="Q37" s="344">
        <v>3.4570838220457489E-3</v>
      </c>
      <c r="R37" s="344">
        <v>4.4652082262443271E-3</v>
      </c>
      <c r="S37" s="344">
        <v>4.6679056867873188E-3</v>
      </c>
      <c r="T37" s="344">
        <v>5.5064062273047758E-3</v>
      </c>
      <c r="U37" s="344">
        <v>8.3665234110905182E-3</v>
      </c>
      <c r="V37" s="344">
        <v>1.3896981226502989E-2</v>
      </c>
      <c r="W37" s="344">
        <v>1.7126840221042684E-3</v>
      </c>
      <c r="X37" s="344">
        <v>3.4783392059255119E-3</v>
      </c>
      <c r="Y37" s="344">
        <v>4.6099641935734396E-3</v>
      </c>
      <c r="Z37" s="344">
        <v>9.5864523373721186E-3</v>
      </c>
      <c r="AA37" s="344">
        <v>2.2371218098106962E-2</v>
      </c>
      <c r="AB37" s="344">
        <v>4.8554264237437254E-3</v>
      </c>
      <c r="AC37" s="344">
        <v>1.832011712844437E-2</v>
      </c>
      <c r="AD37" s="344">
        <v>2.9940892790629184E-2</v>
      </c>
      <c r="AE37" s="344">
        <v>1.5233387302619422E-3</v>
      </c>
      <c r="AF37" s="344">
        <v>5.0597288150371319E-3</v>
      </c>
      <c r="AG37" s="344">
        <v>0.11660885903158229</v>
      </c>
      <c r="AH37" s="344">
        <v>1.3771587331481228E-2</v>
      </c>
      <c r="AI37" s="344">
        <v>5.2931784659814391E-3</v>
      </c>
      <c r="AJ37" s="344">
        <v>7.1512782211207975E-3</v>
      </c>
      <c r="AK37" s="344">
        <v>4.159204111177333E-2</v>
      </c>
      <c r="AL37" s="344">
        <v>3.080856479373615E-2</v>
      </c>
      <c r="AM37" s="344">
        <v>1.0770351368970296E-2</v>
      </c>
      <c r="AN37" s="344">
        <v>0</v>
      </c>
      <c r="AO37" s="345">
        <v>3.7902190364634464E-2</v>
      </c>
    </row>
    <row r="38" spans="1:41">
      <c r="A38" s="321" t="s">
        <v>228</v>
      </c>
      <c r="B38" s="251" t="s">
        <v>6</v>
      </c>
      <c r="C38" s="343">
        <v>0</v>
      </c>
      <c r="D38" s="344">
        <v>0</v>
      </c>
      <c r="E38" s="344">
        <v>0</v>
      </c>
      <c r="F38" s="344">
        <v>0</v>
      </c>
      <c r="G38" s="344">
        <v>0</v>
      </c>
      <c r="H38" s="344">
        <v>0</v>
      </c>
      <c r="I38" s="344">
        <v>0</v>
      </c>
      <c r="J38" s="344">
        <v>0</v>
      </c>
      <c r="K38" s="344">
        <v>0</v>
      </c>
      <c r="L38" s="344">
        <v>0</v>
      </c>
      <c r="M38" s="344">
        <v>0</v>
      </c>
      <c r="N38" s="344">
        <v>0</v>
      </c>
      <c r="O38" s="344">
        <v>0</v>
      </c>
      <c r="P38" s="344">
        <v>0</v>
      </c>
      <c r="Q38" s="344">
        <v>0</v>
      </c>
      <c r="R38" s="344">
        <v>0</v>
      </c>
      <c r="S38" s="344">
        <v>0</v>
      </c>
      <c r="T38" s="344">
        <v>0</v>
      </c>
      <c r="U38" s="344">
        <v>0</v>
      </c>
      <c r="V38" s="344">
        <v>0</v>
      </c>
      <c r="W38" s="344">
        <v>0</v>
      </c>
      <c r="X38" s="344">
        <v>0</v>
      </c>
      <c r="Y38" s="344">
        <v>0</v>
      </c>
      <c r="Z38" s="344">
        <v>0</v>
      </c>
      <c r="AA38" s="344">
        <v>0</v>
      </c>
      <c r="AB38" s="344">
        <v>0</v>
      </c>
      <c r="AC38" s="344">
        <v>0</v>
      </c>
      <c r="AD38" s="344">
        <v>0</v>
      </c>
      <c r="AE38" s="344">
        <v>0</v>
      </c>
      <c r="AF38" s="344">
        <v>0</v>
      </c>
      <c r="AG38" s="344">
        <v>0</v>
      </c>
      <c r="AH38" s="344">
        <v>0</v>
      </c>
      <c r="AI38" s="344">
        <v>0</v>
      </c>
      <c r="AJ38" s="344">
        <v>0</v>
      </c>
      <c r="AK38" s="344">
        <v>0</v>
      </c>
      <c r="AL38" s="344">
        <v>0</v>
      </c>
      <c r="AM38" s="344">
        <v>0</v>
      </c>
      <c r="AN38" s="344">
        <v>0</v>
      </c>
      <c r="AO38" s="345">
        <v>0.23203681761083009</v>
      </c>
    </row>
    <row r="39" spans="1:41">
      <c r="A39" s="321" t="s">
        <v>229</v>
      </c>
      <c r="B39" s="251" t="s">
        <v>26</v>
      </c>
      <c r="C39" s="343">
        <v>1.6311140367436902E-5</v>
      </c>
      <c r="D39" s="344">
        <v>2.1018859911935429E-4</v>
      </c>
      <c r="E39" s="344">
        <v>4.8679184508066975E-6</v>
      </c>
      <c r="F39" s="344">
        <v>8.274114875369261E-4</v>
      </c>
      <c r="G39" s="344">
        <v>2.1538186338132518E-4</v>
      </c>
      <c r="H39" s="344">
        <v>6.0435809082392372E-5</v>
      </c>
      <c r="I39" s="344">
        <v>1.6212379102238197E-4</v>
      </c>
      <c r="J39" s="344">
        <v>2.8589585045561076E-4</v>
      </c>
      <c r="K39" s="344">
        <v>0</v>
      </c>
      <c r="L39" s="344">
        <v>1.3572774379446459E-4</v>
      </c>
      <c r="M39" s="344">
        <v>1.0146031686430767E-3</v>
      </c>
      <c r="N39" s="344">
        <v>0</v>
      </c>
      <c r="O39" s="344">
        <v>1.7626071216888859E-6</v>
      </c>
      <c r="P39" s="344">
        <v>4.2798463643810682E-4</v>
      </c>
      <c r="Q39" s="344">
        <v>7.2966669393378849E-4</v>
      </c>
      <c r="R39" s="344">
        <v>3.310206749743413E-4</v>
      </c>
      <c r="S39" s="344">
        <v>3.2681167208581662E-4</v>
      </c>
      <c r="T39" s="344">
        <v>1.3262766397057278E-3</v>
      </c>
      <c r="U39" s="344">
        <v>6.3054476551548295E-4</v>
      </c>
      <c r="V39" s="344">
        <v>9.9362408506489266E-4</v>
      </c>
      <c r="W39" s="344">
        <v>4.4748436934320945E-4</v>
      </c>
      <c r="X39" s="344">
        <v>9.5261196335633767E-5</v>
      </c>
      <c r="Y39" s="344">
        <v>1.3556489479926549E-4</v>
      </c>
      <c r="Z39" s="344">
        <v>1.0367325031691811E-3</v>
      </c>
      <c r="AA39" s="344">
        <v>7.2638260785942339E-5</v>
      </c>
      <c r="AB39" s="344">
        <v>1.2872106419154936E-4</v>
      </c>
      <c r="AC39" s="344">
        <v>1.8370207261340335E-4</v>
      </c>
      <c r="AD39" s="344">
        <v>1.8963940560641246E-4</v>
      </c>
      <c r="AE39" s="344">
        <v>6.1480204569528957E-7</v>
      </c>
      <c r="AF39" s="344">
        <v>3.9654987637208287E-4</v>
      </c>
      <c r="AG39" s="344">
        <v>4.6529157967345816E-3</v>
      </c>
      <c r="AH39" s="344">
        <v>9.7141373580750167E-5</v>
      </c>
      <c r="AI39" s="344">
        <v>1.0888139003538983E-6</v>
      </c>
      <c r="AJ39" s="344">
        <v>9.224714417892684E-5</v>
      </c>
      <c r="AK39" s="344">
        <v>0</v>
      </c>
      <c r="AL39" s="344">
        <v>4.6703050722619362E-4</v>
      </c>
      <c r="AM39" s="344">
        <v>3.7837455858802214E-4</v>
      </c>
      <c r="AN39" s="344">
        <v>0</v>
      </c>
      <c r="AO39" s="345">
        <v>1.3991357062732789E-4</v>
      </c>
    </row>
    <row r="40" spans="1:41">
      <c r="A40" s="321" t="s">
        <v>230</v>
      </c>
      <c r="B40" s="251" t="s">
        <v>253</v>
      </c>
      <c r="C40" s="343">
        <v>2.350120002791524E-4</v>
      </c>
      <c r="D40" s="344">
        <v>0</v>
      </c>
      <c r="E40" s="344">
        <v>0</v>
      </c>
      <c r="F40" s="344">
        <v>0</v>
      </c>
      <c r="G40" s="344">
        <v>0</v>
      </c>
      <c r="H40" s="344">
        <v>0</v>
      </c>
      <c r="I40" s="344">
        <v>8.4895934223955918E-7</v>
      </c>
      <c r="J40" s="344">
        <v>1.0907372105407008E-6</v>
      </c>
      <c r="K40" s="344">
        <v>0</v>
      </c>
      <c r="L40" s="344">
        <v>1.439841424576644E-6</v>
      </c>
      <c r="M40" s="344">
        <v>0</v>
      </c>
      <c r="N40" s="344">
        <v>0</v>
      </c>
      <c r="O40" s="344">
        <v>0</v>
      </c>
      <c r="P40" s="344">
        <v>0</v>
      </c>
      <c r="Q40" s="344">
        <v>0</v>
      </c>
      <c r="R40" s="344">
        <v>0</v>
      </c>
      <c r="S40" s="344">
        <v>0</v>
      </c>
      <c r="T40" s="344">
        <v>0</v>
      </c>
      <c r="U40" s="344">
        <v>0</v>
      </c>
      <c r="V40" s="344">
        <v>0</v>
      </c>
      <c r="W40" s="344">
        <v>0</v>
      </c>
      <c r="X40" s="344">
        <v>1.1800572452720908E-5</v>
      </c>
      <c r="Y40" s="344">
        <v>2.5857547304571405E-6</v>
      </c>
      <c r="Z40" s="344">
        <v>2.0861278364606154E-4</v>
      </c>
      <c r="AA40" s="344">
        <v>2.3431990378474589E-4</v>
      </c>
      <c r="AB40" s="344">
        <v>0</v>
      </c>
      <c r="AC40" s="344">
        <v>2.6420855231950777E-5</v>
      </c>
      <c r="AD40" s="344">
        <v>1.6149541639369968E-4</v>
      </c>
      <c r="AE40" s="344">
        <v>6.3342168651276071E-6</v>
      </c>
      <c r="AF40" s="344">
        <v>1.6528672268898354E-3</v>
      </c>
      <c r="AG40" s="344">
        <v>1.1623788165242598E-3</v>
      </c>
      <c r="AH40" s="344">
        <v>2.5083069919873141E-5</v>
      </c>
      <c r="AI40" s="344">
        <v>1.7813713772384324E-5</v>
      </c>
      <c r="AJ40" s="344">
        <v>1.8143333185668829E-2</v>
      </c>
      <c r="AK40" s="344">
        <v>1.4502216636954985E-5</v>
      </c>
      <c r="AL40" s="344">
        <v>4.3704471637314063E-5</v>
      </c>
      <c r="AM40" s="344">
        <v>8.0495802401145156E-5</v>
      </c>
      <c r="AN40" s="344">
        <v>0</v>
      </c>
      <c r="AO40" s="345">
        <v>2.5181403511134251E-3</v>
      </c>
    </row>
    <row r="41" spans="1:41">
      <c r="A41" s="321" t="s">
        <v>231</v>
      </c>
      <c r="B41" s="251" t="s">
        <v>420</v>
      </c>
      <c r="C41" s="343">
        <v>8.81947670256268E-5</v>
      </c>
      <c r="D41" s="344">
        <v>2.3890532974615405E-4</v>
      </c>
      <c r="E41" s="344">
        <v>1.3977303133721019E-2</v>
      </c>
      <c r="F41" s="344">
        <v>3.6449893040687476E-3</v>
      </c>
      <c r="G41" s="344">
        <v>2.483997078788166E-3</v>
      </c>
      <c r="H41" s="344">
        <v>1.8380487698888947E-3</v>
      </c>
      <c r="I41" s="344">
        <v>1.6858483403449664E-3</v>
      </c>
      <c r="J41" s="344">
        <v>2.3225835857167859E-3</v>
      </c>
      <c r="K41" s="344">
        <v>1.5642954797501156E-3</v>
      </c>
      <c r="L41" s="344">
        <v>8.843015719996268E-4</v>
      </c>
      <c r="M41" s="344">
        <v>1.5749558492830342E-3</v>
      </c>
      <c r="N41" s="344">
        <v>1.2393320281367526E-3</v>
      </c>
      <c r="O41" s="344">
        <v>4.8911674804578552E-4</v>
      </c>
      <c r="P41" s="344">
        <v>1.5674185696484145E-3</v>
      </c>
      <c r="Q41" s="344">
        <v>3.5765619481595416E-3</v>
      </c>
      <c r="R41" s="344">
        <v>4.5048796301314399E-3</v>
      </c>
      <c r="S41" s="344">
        <v>1.7187838858271623E-3</v>
      </c>
      <c r="T41" s="344">
        <v>1.2514073143950839E-3</v>
      </c>
      <c r="U41" s="344">
        <v>1.22535119225621E-3</v>
      </c>
      <c r="V41" s="344">
        <v>8.417578451245019E-4</v>
      </c>
      <c r="W41" s="344">
        <v>3.329992045030163E-4</v>
      </c>
      <c r="X41" s="344">
        <v>1.4406187789275534E-3</v>
      </c>
      <c r="Y41" s="344">
        <v>1.9581887314359752E-3</v>
      </c>
      <c r="Z41" s="344">
        <v>3.9348459490166285E-3</v>
      </c>
      <c r="AA41" s="344">
        <v>1.1246855938296215E-2</v>
      </c>
      <c r="AB41" s="344">
        <v>3.0977414388299587E-3</v>
      </c>
      <c r="AC41" s="344">
        <v>9.1451305257016203E-4</v>
      </c>
      <c r="AD41" s="344">
        <v>5.3083040637949925E-3</v>
      </c>
      <c r="AE41" s="344">
        <v>4.7809354913561162E-4</v>
      </c>
      <c r="AF41" s="344">
        <v>1.6229883539027408E-3</v>
      </c>
      <c r="AG41" s="344">
        <v>2.3876363106523075E-3</v>
      </c>
      <c r="AH41" s="344">
        <v>3.7811489791175872E-6</v>
      </c>
      <c r="AI41" s="344">
        <v>1.4762505685386154E-3</v>
      </c>
      <c r="AJ41" s="344">
        <v>1.7794830687600472E-3</v>
      </c>
      <c r="AK41" s="344">
        <v>0</v>
      </c>
      <c r="AL41" s="344">
        <v>3.9683173635684087E-3</v>
      </c>
      <c r="AM41" s="344">
        <v>5.1581461579030896E-3</v>
      </c>
      <c r="AN41" s="344">
        <v>0</v>
      </c>
      <c r="AO41" s="345">
        <v>7.6759224231079158E-3</v>
      </c>
    </row>
    <row r="42" spans="1:41">
      <c r="A42" s="321" t="s">
        <v>232</v>
      </c>
      <c r="B42" s="251" t="s">
        <v>27</v>
      </c>
      <c r="C42" s="343">
        <v>8.8847782222784347E-3</v>
      </c>
      <c r="D42" s="344">
        <v>2.2851768951989222E-2</v>
      </c>
      <c r="E42" s="344">
        <v>5.2287192270857215E-3</v>
      </c>
      <c r="F42" s="344">
        <v>1.9259400888625121E-2</v>
      </c>
      <c r="G42" s="344">
        <v>9.0259700542939802E-3</v>
      </c>
      <c r="H42" s="344">
        <v>2.1964724959851568E-2</v>
      </c>
      <c r="I42" s="344">
        <v>1.0787443401916612E-2</v>
      </c>
      <c r="J42" s="344">
        <v>2.3717632709673041E-2</v>
      </c>
      <c r="K42" s="344">
        <v>2.0092896586738938E-2</v>
      </c>
      <c r="L42" s="344">
        <v>2.0701508488719909E-2</v>
      </c>
      <c r="M42" s="344">
        <v>2.391019413014598E-2</v>
      </c>
      <c r="N42" s="344">
        <v>5.6491348590372243E-3</v>
      </c>
      <c r="O42" s="344">
        <v>3.9398218646305681E-3</v>
      </c>
      <c r="P42" s="344">
        <v>1.6196277429576789E-2</v>
      </c>
      <c r="Q42" s="344">
        <v>2.5769472052942229E-2</v>
      </c>
      <c r="R42" s="344">
        <v>1.6151558532836063E-2</v>
      </c>
      <c r="S42" s="344">
        <v>1.7597320324194959E-2</v>
      </c>
      <c r="T42" s="344">
        <v>2.4298507997855701E-2</v>
      </c>
      <c r="U42" s="344">
        <v>2.2661393757336293E-2</v>
      </c>
      <c r="V42" s="344">
        <v>2.062544314400927E-2</v>
      </c>
      <c r="W42" s="344">
        <v>1.4511945386181647E-2</v>
      </c>
      <c r="X42" s="344">
        <v>2.3869833661889269E-2</v>
      </c>
      <c r="Y42" s="344">
        <v>6.1522541604093782E-2</v>
      </c>
      <c r="Z42" s="344">
        <v>9.6420399949044222E-2</v>
      </c>
      <c r="AA42" s="344">
        <v>8.8720001872399396E-2</v>
      </c>
      <c r="AB42" s="344">
        <v>3.4274515137499434E-2</v>
      </c>
      <c r="AC42" s="344">
        <v>4.4413902072020728E-2</v>
      </c>
      <c r="AD42" s="344">
        <v>6.3081089164053999E-2</v>
      </c>
      <c r="AE42" s="344">
        <v>9.8839683040113126E-3</v>
      </c>
      <c r="AF42" s="344">
        <v>6.9018705874606234E-2</v>
      </c>
      <c r="AG42" s="344">
        <v>7.5675806991596151E-2</v>
      </c>
      <c r="AH42" s="344">
        <v>4.10094004056459E-2</v>
      </c>
      <c r="AI42" s="344">
        <v>2.4156269149958526E-2</v>
      </c>
      <c r="AJ42" s="344">
        <v>2.6481782894302513E-2</v>
      </c>
      <c r="AK42" s="344">
        <v>5.3151837981442969E-2</v>
      </c>
      <c r="AL42" s="344">
        <v>7.40080237199984E-2</v>
      </c>
      <c r="AM42" s="344">
        <v>2.0442878205715328E-2</v>
      </c>
      <c r="AN42" s="344">
        <v>0</v>
      </c>
      <c r="AO42" s="345">
        <v>2.1493871347125233E-2</v>
      </c>
    </row>
    <row r="43" spans="1:41">
      <c r="A43" s="321" t="s">
        <v>233</v>
      </c>
      <c r="B43" s="251" t="s">
        <v>28</v>
      </c>
      <c r="C43" s="343">
        <v>3.9365651723070781E-5</v>
      </c>
      <c r="D43" s="344">
        <v>1.0196867864818706E-4</v>
      </c>
      <c r="E43" s="344">
        <v>4.9221936828612752E-4</v>
      </c>
      <c r="F43" s="344">
        <v>1.3255158131930006E-4</v>
      </c>
      <c r="G43" s="344">
        <v>1.3461128814093416E-4</v>
      </c>
      <c r="H43" s="344">
        <v>1.4059174169951986E-4</v>
      </c>
      <c r="I43" s="344">
        <v>6.4726723093515461E-5</v>
      </c>
      <c r="J43" s="344">
        <v>6.7320368540557473E-5</v>
      </c>
      <c r="K43" s="344">
        <v>6.8709929677563051E-5</v>
      </c>
      <c r="L43" s="344">
        <v>6.3775214638428835E-5</v>
      </c>
      <c r="M43" s="344">
        <v>7.0660629875472734E-5</v>
      </c>
      <c r="N43" s="344">
        <v>7.0688186042854812E-5</v>
      </c>
      <c r="O43" s="344">
        <v>3.3773189279236961E-5</v>
      </c>
      <c r="P43" s="344">
        <v>7.2009084311001399E-5</v>
      </c>
      <c r="Q43" s="344">
        <v>1.0708921113344436E-4</v>
      </c>
      <c r="R43" s="344">
        <v>7.1219932355882424E-5</v>
      </c>
      <c r="S43" s="344">
        <v>6.378698639286847E-5</v>
      </c>
      <c r="T43" s="344">
        <v>1.3428406527824541E-4</v>
      </c>
      <c r="U43" s="344">
        <v>6.0309922330994723E-5</v>
      </c>
      <c r="V43" s="344">
        <v>7.1230822992698466E-5</v>
      </c>
      <c r="W43" s="344">
        <v>1.0694118284110851E-4</v>
      </c>
      <c r="X43" s="344">
        <v>9.0148944499292421E-5</v>
      </c>
      <c r="Y43" s="344">
        <v>1.930256960781301E-4</v>
      </c>
      <c r="Z43" s="344">
        <v>1.0231900219506852E-4</v>
      </c>
      <c r="AA43" s="344">
        <v>2.0408347215332564E-4</v>
      </c>
      <c r="AB43" s="344">
        <v>3.4809989722411264E-5</v>
      </c>
      <c r="AC43" s="344">
        <v>5.4288006507018354E-4</v>
      </c>
      <c r="AD43" s="344">
        <v>1.4457599808068158E-4</v>
      </c>
      <c r="AE43" s="344">
        <v>3.8463818124284286E-4</v>
      </c>
      <c r="AF43" s="344">
        <v>2.1138608185243275E-4</v>
      </c>
      <c r="AG43" s="344">
        <v>4.6933875054053333E-3</v>
      </c>
      <c r="AH43" s="344">
        <v>2.9662703931766961E-4</v>
      </c>
      <c r="AI43" s="344">
        <v>2.0492521799541641E-3</v>
      </c>
      <c r="AJ43" s="344">
        <v>1.0705504814562903E-2</v>
      </c>
      <c r="AK43" s="344">
        <v>1.9290747286596994E-3</v>
      </c>
      <c r="AL43" s="344">
        <v>8.8121960579399573E-4</v>
      </c>
      <c r="AM43" s="344">
        <v>1.1091592562058276E-2</v>
      </c>
      <c r="AN43" s="344">
        <v>0</v>
      </c>
      <c r="AO43" s="345">
        <v>1.1372876836663168E-3</v>
      </c>
    </row>
    <row r="44" spans="1:41">
      <c r="A44" s="321" t="s">
        <v>234</v>
      </c>
      <c r="B44" s="251" t="s">
        <v>10</v>
      </c>
      <c r="C44" s="343">
        <v>6.0674119717403518E-4</v>
      </c>
      <c r="D44" s="344">
        <v>4.7849153021718143E-3</v>
      </c>
      <c r="E44" s="344">
        <v>6.734820480790943E-4</v>
      </c>
      <c r="F44" s="344">
        <v>1.5376285293929564E-3</v>
      </c>
      <c r="G44" s="344">
        <v>4.714508150539011E-4</v>
      </c>
      <c r="H44" s="344">
        <v>9.9641953844840686E-4</v>
      </c>
      <c r="I44" s="344">
        <v>6.7747826241985876E-4</v>
      </c>
      <c r="J44" s="344">
        <v>5.4792070093128342E-4</v>
      </c>
      <c r="K44" s="344">
        <v>2.6323667557886263E-4</v>
      </c>
      <c r="L44" s="344">
        <v>1.2958739373833715E-4</v>
      </c>
      <c r="M44" s="344">
        <v>1.2618724597744711E-3</v>
      </c>
      <c r="N44" s="344">
        <v>6.1432484692233323E-4</v>
      </c>
      <c r="O44" s="344">
        <v>1.2418853028223355E-4</v>
      </c>
      <c r="P44" s="344">
        <v>4.3765155503977591E-4</v>
      </c>
      <c r="Q44" s="344">
        <v>7.7955642537093307E-4</v>
      </c>
      <c r="R44" s="344">
        <v>7.7999903934723215E-4</v>
      </c>
      <c r="S44" s="344">
        <v>1.1420196821628524E-3</v>
      </c>
      <c r="T44" s="344">
        <v>6.8955945221294164E-4</v>
      </c>
      <c r="U44" s="344">
        <v>6.4352543378085947E-4</v>
      </c>
      <c r="V44" s="344">
        <v>8.2574058608814779E-4</v>
      </c>
      <c r="W44" s="344">
        <v>2.6464034392821242E-4</v>
      </c>
      <c r="X44" s="344">
        <v>1.0438723879527391E-3</v>
      </c>
      <c r="Y44" s="344">
        <v>1.1855420754134773E-3</v>
      </c>
      <c r="Z44" s="344">
        <v>9.702728405866898E-5</v>
      </c>
      <c r="AA44" s="344">
        <v>1.0365150134771552E-3</v>
      </c>
      <c r="AB44" s="344">
        <v>3.2403062669384697E-3</v>
      </c>
      <c r="AC44" s="344">
        <v>2.0176781633603883E-3</v>
      </c>
      <c r="AD44" s="344">
        <v>3.3664714423245158E-3</v>
      </c>
      <c r="AE44" s="344">
        <v>2.3346615185891833E-4</v>
      </c>
      <c r="AF44" s="344">
        <v>1.8518910952491873E-3</v>
      </c>
      <c r="AG44" s="344">
        <v>2.4724622506450515E-3</v>
      </c>
      <c r="AH44" s="344">
        <v>2.5611080267635982E-3</v>
      </c>
      <c r="AI44" s="344">
        <v>1.9226949589292162E-3</v>
      </c>
      <c r="AJ44" s="344">
        <v>2.6489185999499119E-3</v>
      </c>
      <c r="AK44" s="344">
        <v>5.8039360637391771E-3</v>
      </c>
      <c r="AL44" s="344">
        <v>1.6371954981701244E-3</v>
      </c>
      <c r="AM44" s="344">
        <v>1.7963277190823595E-3</v>
      </c>
      <c r="AN44" s="344">
        <v>0</v>
      </c>
      <c r="AO44" s="345">
        <v>1.9565609210022252E-4</v>
      </c>
    </row>
    <row r="45" spans="1:41">
      <c r="A45" s="322" t="s">
        <v>235</v>
      </c>
      <c r="B45" s="323" t="s">
        <v>7</v>
      </c>
      <c r="C45" s="346">
        <v>7.060995232432254E-4</v>
      </c>
      <c r="D45" s="347">
        <v>2.2685298237383185E-3</v>
      </c>
      <c r="E45" s="347">
        <v>4.1440867186939845E-3</v>
      </c>
      <c r="F45" s="347">
        <v>6.6933442932830441E-3</v>
      </c>
      <c r="G45" s="347">
        <v>6.5847174227251747E-3</v>
      </c>
      <c r="H45" s="347">
        <v>1.468794766861313E-3</v>
      </c>
      <c r="I45" s="347">
        <v>1.2584483925918378E-3</v>
      </c>
      <c r="J45" s="347">
        <v>2.2434432530608907E-3</v>
      </c>
      <c r="K45" s="347">
        <v>2.4496693295067581E-3</v>
      </c>
      <c r="L45" s="347">
        <v>8.3448432270663531E-4</v>
      </c>
      <c r="M45" s="347">
        <v>2.4080357705245255E-3</v>
      </c>
      <c r="N45" s="347">
        <v>2.6605379431330974E-3</v>
      </c>
      <c r="O45" s="347">
        <v>1.8076765605889028E-3</v>
      </c>
      <c r="P45" s="347">
        <v>1.9670999435481935E-3</v>
      </c>
      <c r="Q45" s="347">
        <v>4.1481688942207589E-3</v>
      </c>
      <c r="R45" s="347">
        <v>2.8989330538006473E-3</v>
      </c>
      <c r="S45" s="347">
        <v>1.1584086912146637E-3</v>
      </c>
      <c r="T45" s="347">
        <v>3.005682353581276E-4</v>
      </c>
      <c r="U45" s="347">
        <v>1.9332292828358861E-3</v>
      </c>
      <c r="V45" s="347">
        <v>5.9789267295061921E-4</v>
      </c>
      <c r="W45" s="347">
        <v>1.598111158386824E-3</v>
      </c>
      <c r="X45" s="347">
        <v>1.0494960785700173E-3</v>
      </c>
      <c r="Y45" s="347">
        <v>6.1761963190130383E-3</v>
      </c>
      <c r="Z45" s="347">
        <v>2.936310056743662E-3</v>
      </c>
      <c r="AA45" s="347">
        <v>5.2234988435257753E-3</v>
      </c>
      <c r="AB45" s="347">
        <v>1.0283651592695215E-2</v>
      </c>
      <c r="AC45" s="347">
        <v>3.57946837903644E-3</v>
      </c>
      <c r="AD45" s="347">
        <v>2.6342640897199093E-3</v>
      </c>
      <c r="AE45" s="347">
        <v>5.934587505845749E-4</v>
      </c>
      <c r="AF45" s="347">
        <v>2.0525591474146823E-3</v>
      </c>
      <c r="AG45" s="347">
        <v>1.9007720624308474E-3</v>
      </c>
      <c r="AH45" s="347">
        <v>4.3247676087028805E-4</v>
      </c>
      <c r="AI45" s="347">
        <v>4.1016467797696278E-3</v>
      </c>
      <c r="AJ45" s="347">
        <v>2.3322601210901575E-3</v>
      </c>
      <c r="AK45" s="347">
        <v>3.467340059879559E-3</v>
      </c>
      <c r="AL45" s="347">
        <v>2.01555829147798E-3</v>
      </c>
      <c r="AM45" s="347">
        <v>1.5500498373376501E-3</v>
      </c>
      <c r="AN45" s="347">
        <v>0</v>
      </c>
      <c r="AO45" s="348">
        <v>0</v>
      </c>
    </row>
    <row r="46" spans="1:41">
      <c r="C46" s="350">
        <f>SUM(C7:C45)</f>
        <v>0.31991212505884076</v>
      </c>
      <c r="D46" s="350">
        <f>SUM(D7:D45)</f>
        <v>0.3469779190513041</v>
      </c>
      <c r="E46" s="350">
        <f t="shared" ref="E46:AO46" si="0">SUM(E7:E45)</f>
        <v>0.28068455331927533</v>
      </c>
      <c r="F46" s="350">
        <f t="shared" si="0"/>
        <v>0.24630065610887272</v>
      </c>
      <c r="G46" s="350">
        <f t="shared" si="0"/>
        <v>0.42207572970483287</v>
      </c>
      <c r="H46" s="350">
        <f t="shared" si="0"/>
        <v>0.17100323277645868</v>
      </c>
      <c r="I46" s="350">
        <f t="shared" si="0"/>
        <v>0.3061479272697632</v>
      </c>
      <c r="J46" s="350">
        <f t="shared" si="0"/>
        <v>0.18393487658090132</v>
      </c>
      <c r="K46" s="350">
        <f t="shared" si="0"/>
        <v>0.15702835920855673</v>
      </c>
      <c r="L46" s="350">
        <f t="shared" si="0"/>
        <v>0.15399804789559973</v>
      </c>
      <c r="M46" s="350">
        <f t="shared" si="0"/>
        <v>0.22072544258295027</v>
      </c>
      <c r="N46" s="350">
        <f t="shared" si="0"/>
        <v>0.11944342936969</v>
      </c>
      <c r="O46" s="350">
        <f t="shared" si="0"/>
        <v>0.1796564960165376</v>
      </c>
      <c r="P46" s="350">
        <f t="shared" si="0"/>
        <v>0.1247910341235221</v>
      </c>
      <c r="Q46" s="350">
        <f t="shared" si="0"/>
        <v>0.13085727822759791</v>
      </c>
      <c r="R46" s="350">
        <f t="shared" si="0"/>
        <v>0.14297465059990955</v>
      </c>
      <c r="S46" s="350">
        <f t="shared" si="0"/>
        <v>0.1836176330152253</v>
      </c>
      <c r="T46" s="350">
        <f t="shared" si="0"/>
        <v>0.27232457235054036</v>
      </c>
      <c r="U46" s="350">
        <f t="shared" si="0"/>
        <v>0.18664713147530551</v>
      </c>
      <c r="V46" s="350">
        <f t="shared" si="0"/>
        <v>0.28931667909157383</v>
      </c>
      <c r="W46" s="350">
        <f t="shared" si="0"/>
        <v>0.13148226314325651</v>
      </c>
      <c r="X46" s="350">
        <f t="shared" si="0"/>
        <v>0.23871819158725449</v>
      </c>
      <c r="Y46" s="350">
        <f t="shared" si="0"/>
        <v>0.21318489655108205</v>
      </c>
      <c r="Z46" s="350">
        <f t="shared" si="0"/>
        <v>0.34114472206435698</v>
      </c>
      <c r="AA46" s="350">
        <f t="shared" si="0"/>
        <v>0.30457649418094224</v>
      </c>
      <c r="AB46" s="350">
        <f t="shared" si="0"/>
        <v>0.20355505680097294</v>
      </c>
      <c r="AC46" s="350">
        <f t="shared" si="0"/>
        <v>0.15804835480691284</v>
      </c>
      <c r="AD46" s="350">
        <f t="shared" si="0"/>
        <v>0.18264457346824459</v>
      </c>
      <c r="AE46" s="350">
        <f t="shared" si="0"/>
        <v>0.12181323713477675</v>
      </c>
      <c r="AF46" s="350">
        <f t="shared" si="0"/>
        <v>0.21964030426197989</v>
      </c>
      <c r="AG46" s="350">
        <f t="shared" si="0"/>
        <v>0.27097720725974123</v>
      </c>
      <c r="AH46" s="350">
        <f t="shared" si="0"/>
        <v>0.13833176952438653</v>
      </c>
      <c r="AI46" s="350">
        <f t="shared" si="0"/>
        <v>0.10204426561473602</v>
      </c>
      <c r="AJ46" s="350">
        <f t="shared" si="0"/>
        <v>0.16435949026624411</v>
      </c>
      <c r="AK46" s="350">
        <f t="shared" si="0"/>
        <v>0.21684362328763954</v>
      </c>
      <c r="AL46" s="350">
        <f t="shared" si="0"/>
        <v>0.17199534677236383</v>
      </c>
      <c r="AM46" s="350">
        <f t="shared" si="0"/>
        <v>0.27513947210501044</v>
      </c>
      <c r="AN46" s="350">
        <f t="shared" si="0"/>
        <v>0.36047948890519976</v>
      </c>
      <c r="AO46" s="350">
        <f t="shared" si="0"/>
        <v>0.40167355282707529</v>
      </c>
    </row>
  </sheetData>
  <phoneticPr fontId="3"/>
  <pageMargins left="0.70866141732283472" right="0.70866141732283472" top="0.74803149606299213" bottom="0.74803149606299213" header="0.31496062992125984" footer="0.31496062992125984"/>
  <pageSetup paperSize="9" scale="6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6"/>
  <sheetViews>
    <sheetView zoomScale="85" zoomScaleNormal="85" workbookViewId="0">
      <pane xSplit="2" ySplit="6" topLeftCell="C7" activePane="bottomRight" state="frozen"/>
      <selection pane="topRight" activeCell="C1" sqref="C1"/>
      <selection pane="bottomLeft" activeCell="A7" sqref="A7"/>
      <selection pane="bottomRight"/>
    </sheetView>
  </sheetViews>
  <sheetFormatPr defaultRowHeight="13.5"/>
  <cols>
    <col min="3" max="41" width="16.125" bestFit="1" customWidth="1"/>
  </cols>
  <sheetData>
    <row r="1" spans="1:41">
      <c r="A1" s="223" t="s">
        <v>396</v>
      </c>
    </row>
    <row r="3" spans="1:41">
      <c r="B3" s="223" t="s">
        <v>327</v>
      </c>
    </row>
    <row r="5" spans="1:41">
      <c r="A5" s="310"/>
      <c r="B5" s="311"/>
      <c r="C5" s="312" t="s">
        <v>31</v>
      </c>
      <c r="D5" s="312" t="s">
        <v>32</v>
      </c>
      <c r="E5" s="312" t="s">
        <v>33</v>
      </c>
      <c r="F5" s="312" t="s">
        <v>34</v>
      </c>
      <c r="G5" s="313" t="s">
        <v>201</v>
      </c>
      <c r="H5" s="313" t="s">
        <v>202</v>
      </c>
      <c r="I5" s="313" t="s">
        <v>203</v>
      </c>
      <c r="J5" s="313" t="s">
        <v>204</v>
      </c>
      <c r="K5" s="313" t="s">
        <v>205</v>
      </c>
      <c r="L5" s="313" t="s">
        <v>206</v>
      </c>
      <c r="M5" s="313" t="s">
        <v>207</v>
      </c>
      <c r="N5" s="313" t="s">
        <v>208</v>
      </c>
      <c r="O5" s="313" t="s">
        <v>209</v>
      </c>
      <c r="P5" s="313" t="s">
        <v>210</v>
      </c>
      <c r="Q5" s="313" t="s">
        <v>211</v>
      </c>
      <c r="R5" s="313" t="s">
        <v>212</v>
      </c>
      <c r="S5" s="313" t="s">
        <v>213</v>
      </c>
      <c r="T5" s="313" t="s">
        <v>214</v>
      </c>
      <c r="U5" s="313" t="s">
        <v>215</v>
      </c>
      <c r="V5" s="313" t="s">
        <v>216</v>
      </c>
      <c r="W5" s="313" t="s">
        <v>217</v>
      </c>
      <c r="X5" s="313" t="s">
        <v>218</v>
      </c>
      <c r="Y5" s="313" t="s">
        <v>219</v>
      </c>
      <c r="Z5" s="313" t="s">
        <v>220</v>
      </c>
      <c r="AA5" s="313" t="s">
        <v>221</v>
      </c>
      <c r="AB5" s="313" t="s">
        <v>222</v>
      </c>
      <c r="AC5" s="313" t="s">
        <v>223</v>
      </c>
      <c r="AD5" s="313" t="s">
        <v>224</v>
      </c>
      <c r="AE5" s="313" t="s">
        <v>225</v>
      </c>
      <c r="AF5" s="313" t="s">
        <v>226</v>
      </c>
      <c r="AG5" s="313" t="s">
        <v>227</v>
      </c>
      <c r="AH5" s="313" t="s">
        <v>228</v>
      </c>
      <c r="AI5" s="313" t="s">
        <v>229</v>
      </c>
      <c r="AJ5" s="313" t="s">
        <v>230</v>
      </c>
      <c r="AK5" s="313" t="s">
        <v>231</v>
      </c>
      <c r="AL5" s="313" t="s">
        <v>232</v>
      </c>
      <c r="AM5" s="313" t="s">
        <v>233</v>
      </c>
      <c r="AN5" s="313" t="s">
        <v>234</v>
      </c>
      <c r="AO5" s="314" t="s">
        <v>235</v>
      </c>
    </row>
    <row r="6" spans="1:41">
      <c r="A6" s="315"/>
      <c r="B6" s="247"/>
      <c r="C6" s="304" t="s">
        <v>397</v>
      </c>
      <c r="D6" s="305" t="s">
        <v>398</v>
      </c>
      <c r="E6" s="305" t="s">
        <v>399</v>
      </c>
      <c r="F6" s="305" t="s">
        <v>1</v>
      </c>
      <c r="G6" s="305" t="s">
        <v>246</v>
      </c>
      <c r="H6" s="305" t="s">
        <v>15</v>
      </c>
      <c r="I6" s="305" t="s">
        <v>16</v>
      </c>
      <c r="J6" s="305" t="s">
        <v>17</v>
      </c>
      <c r="K6" s="305" t="s">
        <v>18</v>
      </c>
      <c r="L6" s="305" t="s">
        <v>418</v>
      </c>
      <c r="M6" s="305" t="s">
        <v>19</v>
      </c>
      <c r="N6" s="305" t="s">
        <v>20</v>
      </c>
      <c r="O6" s="305" t="s">
        <v>21</v>
      </c>
      <c r="P6" s="305" t="s">
        <v>22</v>
      </c>
      <c r="Q6" s="305" t="s">
        <v>247</v>
      </c>
      <c r="R6" s="305" t="s">
        <v>248</v>
      </c>
      <c r="S6" s="305" t="s">
        <v>249</v>
      </c>
      <c r="T6" s="305" t="s">
        <v>197</v>
      </c>
      <c r="U6" s="305" t="s">
        <v>23</v>
      </c>
      <c r="V6" s="305" t="s">
        <v>419</v>
      </c>
      <c r="W6" s="305" t="s">
        <v>24</v>
      </c>
      <c r="X6" s="305" t="s">
        <v>9</v>
      </c>
      <c r="Y6" s="305" t="s">
        <v>2</v>
      </c>
      <c r="Z6" s="305" t="s">
        <v>25</v>
      </c>
      <c r="AA6" s="305" t="s">
        <v>250</v>
      </c>
      <c r="AB6" s="305" t="s">
        <v>251</v>
      </c>
      <c r="AC6" s="305" t="s">
        <v>3</v>
      </c>
      <c r="AD6" s="305" t="s">
        <v>4</v>
      </c>
      <c r="AE6" s="305" t="s">
        <v>5</v>
      </c>
      <c r="AF6" s="305" t="s">
        <v>252</v>
      </c>
      <c r="AG6" s="305" t="s">
        <v>198</v>
      </c>
      <c r="AH6" s="305" t="s">
        <v>6</v>
      </c>
      <c r="AI6" s="305" t="s">
        <v>26</v>
      </c>
      <c r="AJ6" s="305" t="s">
        <v>253</v>
      </c>
      <c r="AK6" s="305" t="s">
        <v>420</v>
      </c>
      <c r="AL6" s="305" t="s">
        <v>27</v>
      </c>
      <c r="AM6" s="305" t="s">
        <v>28</v>
      </c>
      <c r="AN6" s="305" t="s">
        <v>10</v>
      </c>
      <c r="AO6" s="316" t="s">
        <v>7</v>
      </c>
    </row>
    <row r="7" spans="1:41">
      <c r="A7" s="317" t="s">
        <v>31</v>
      </c>
      <c r="B7" s="249" t="s">
        <v>0</v>
      </c>
      <c r="C7" s="340">
        <f>単位行列I!C7-'(I-M)A'!C7</f>
        <v>0.9036491809740812</v>
      </c>
      <c r="D7" s="341">
        <f>単位行列I!D7-'(I-M)A'!D7</f>
        <v>-1.5255985335649778E-3</v>
      </c>
      <c r="E7" s="341">
        <f>単位行列I!E7-'(I-M)A'!E7</f>
        <v>0</v>
      </c>
      <c r="F7" s="341">
        <f>単位行列I!F7-'(I-M)A'!F7</f>
        <v>0</v>
      </c>
      <c r="G7" s="341">
        <f>単位行列I!G7-'(I-M)A'!G7</f>
        <v>-0.21780731216542543</v>
      </c>
      <c r="H7" s="341">
        <f>単位行列I!H7-'(I-M)A'!H7</f>
        <v>-4.8975063797291121E-3</v>
      </c>
      <c r="I7" s="341">
        <f>単位行列I!I7-'(I-M)A'!I7</f>
        <v>-7.0804537364160412E-4</v>
      </c>
      <c r="J7" s="341">
        <f>単位行列I!J7-'(I-M)A'!J7</f>
        <v>-3.0877835971329377E-4</v>
      </c>
      <c r="K7" s="341">
        <f>単位行列I!K7-'(I-M)A'!K7</f>
        <v>0</v>
      </c>
      <c r="L7" s="341">
        <f>単位行列I!L7-'(I-M)A'!L7</f>
        <v>-1.6190178487811761E-3</v>
      </c>
      <c r="M7" s="341">
        <f>単位行列I!M7-'(I-M)A'!M7</f>
        <v>-1.2810405003954348E-4</v>
      </c>
      <c r="N7" s="341">
        <f>単位行列I!N7-'(I-M)A'!N7</f>
        <v>0</v>
      </c>
      <c r="O7" s="341">
        <f>単位行列I!O7-'(I-M)A'!O7</f>
        <v>-3.0292494243333427E-7</v>
      </c>
      <c r="P7" s="341">
        <f>単位行列I!P7-'(I-M)A'!P7</f>
        <v>0</v>
      </c>
      <c r="Q7" s="341">
        <f>単位行列I!Q7-'(I-M)A'!Q7</f>
        <v>0</v>
      </c>
      <c r="R7" s="341">
        <f>単位行列I!R7-'(I-M)A'!R7</f>
        <v>0</v>
      </c>
      <c r="S7" s="341">
        <f>単位行列I!S7-'(I-M)A'!S7</f>
        <v>0</v>
      </c>
      <c r="T7" s="341">
        <f>単位行列I!T7-'(I-M)A'!T7</f>
        <v>0</v>
      </c>
      <c r="U7" s="341">
        <f>単位行列I!U7-'(I-M)A'!U7</f>
        <v>0</v>
      </c>
      <c r="V7" s="341">
        <f>単位行列I!V7-'(I-M)A'!V7</f>
        <v>0</v>
      </c>
      <c r="W7" s="341">
        <f>単位行列I!W7-'(I-M)A'!W7</f>
        <v>0</v>
      </c>
      <c r="X7" s="341">
        <f>単位行列I!X7-'(I-M)A'!X7</f>
        <v>-2.7102679056866291E-3</v>
      </c>
      <c r="Y7" s="341">
        <f>単位行列I!Y7-'(I-M)A'!Y7</f>
        <v>-7.381346299043948E-4</v>
      </c>
      <c r="Z7" s="341">
        <f>単位行列I!Z7-'(I-M)A'!Z7</f>
        <v>0</v>
      </c>
      <c r="AA7" s="341">
        <f>単位行列I!AA7-'(I-M)A'!AA7</f>
        <v>0</v>
      </c>
      <c r="AB7" s="341">
        <f>単位行列I!AB7-'(I-M)A'!AB7</f>
        <v>0</v>
      </c>
      <c r="AC7" s="341">
        <f>単位行列I!AC7-'(I-M)A'!AC7</f>
        <v>-7.8409413073987112E-5</v>
      </c>
      <c r="AD7" s="341">
        <f>単位行列I!AD7-'(I-M)A'!AD7</f>
        <v>0</v>
      </c>
      <c r="AE7" s="341">
        <f>単位行列I!AE7-'(I-M)A'!AE7</f>
        <v>-2.1591600662347359E-6</v>
      </c>
      <c r="AF7" s="341">
        <f>単位行列I!AF7-'(I-M)A'!AF7</f>
        <v>-3.2231698315289833E-5</v>
      </c>
      <c r="AG7" s="341">
        <f>単位行列I!AG7-'(I-M)A'!AG7</f>
        <v>0</v>
      </c>
      <c r="AH7" s="341">
        <f>単位行列I!AH7-'(I-M)A'!AH7</f>
        <v>-1.7251299802847534E-5</v>
      </c>
      <c r="AI7" s="341">
        <f>単位行列I!AI7-'(I-M)A'!AI7</f>
        <v>-1.4268593148842703E-3</v>
      </c>
      <c r="AJ7" s="341">
        <f>単位行列I!AJ7-'(I-M)A'!AJ7</f>
        <v>-1.8031442941741657E-3</v>
      </c>
      <c r="AK7" s="341">
        <f>単位行列I!AK7-'(I-M)A'!AK7</f>
        <v>-1.103982350461356E-3</v>
      </c>
      <c r="AL7" s="341">
        <f>単位行列I!AL7-'(I-M)A'!AL7</f>
        <v>-6.9585230959865867E-6</v>
      </c>
      <c r="AM7" s="341">
        <f>単位行列I!AM7-'(I-M)A'!AM7</f>
        <v>-1.088007389162304E-2</v>
      </c>
      <c r="AN7" s="341">
        <f>単位行列I!AN7-'(I-M)A'!AN7</f>
        <v>0</v>
      </c>
      <c r="AO7" s="547">
        <f>単位行列I!AO7-'(I-M)A'!AO7</f>
        <v>0</v>
      </c>
    </row>
    <row r="8" spans="1:41">
      <c r="A8" s="319" t="s">
        <v>32</v>
      </c>
      <c r="B8" s="251" t="s">
        <v>398</v>
      </c>
      <c r="C8" s="343">
        <f>単位行列I!C8-'(I-M)A'!C8</f>
        <v>-6.6054491675548706E-5</v>
      </c>
      <c r="D8" s="344">
        <f>単位行列I!D8-'(I-M)A'!D8</f>
        <v>0.83200768086181565</v>
      </c>
      <c r="E8" s="344">
        <f>単位行列I!E8-'(I-M)A'!E8</f>
        <v>-2.4546158119249136E-4</v>
      </c>
      <c r="F8" s="344">
        <f>単位行列I!F8-'(I-M)A'!F8</f>
        <v>-5.7811337686972683E-5</v>
      </c>
      <c r="G8" s="344">
        <f>単位行列I!G8-'(I-M)A'!G8</f>
        <v>-1.6149427288235127E-4</v>
      </c>
      <c r="H8" s="344">
        <f>単位行列I!H8-'(I-M)A'!H8</f>
        <v>-4.1918580114146477E-7</v>
      </c>
      <c r="I8" s="344">
        <f>単位行列I!I8-'(I-M)A'!I8</f>
        <v>-5.0313993079938078E-2</v>
      </c>
      <c r="J8" s="344">
        <f>単位行列I!J8-'(I-M)A'!J8</f>
        <v>-6.004869773201382E-5</v>
      </c>
      <c r="K8" s="344">
        <f>単位行列I!K8-'(I-M)A'!K8</f>
        <v>0</v>
      </c>
      <c r="L8" s="344">
        <f>単位行列I!L8-'(I-M)A'!L8</f>
        <v>0</v>
      </c>
      <c r="M8" s="344">
        <f>単位行列I!M8-'(I-M)A'!M8</f>
        <v>-9.9856977322845537E-7</v>
      </c>
      <c r="N8" s="344">
        <f>単位行列I!N8-'(I-M)A'!N8</f>
        <v>0</v>
      </c>
      <c r="O8" s="344">
        <f>単位行列I!O8-'(I-M)A'!O8</f>
        <v>0</v>
      </c>
      <c r="P8" s="344">
        <f>単位行列I!P8-'(I-M)A'!P8</f>
        <v>0</v>
      </c>
      <c r="Q8" s="344">
        <f>単位行列I!Q8-'(I-M)A'!Q8</f>
        <v>0</v>
      </c>
      <c r="R8" s="344">
        <f>単位行列I!R8-'(I-M)A'!R8</f>
        <v>0</v>
      </c>
      <c r="S8" s="344">
        <f>単位行列I!S8-'(I-M)A'!S8</f>
        <v>0</v>
      </c>
      <c r="T8" s="344">
        <f>単位行列I!T8-'(I-M)A'!T8</f>
        <v>0</v>
      </c>
      <c r="U8" s="344">
        <f>単位行列I!U8-'(I-M)A'!U8</f>
        <v>0</v>
      </c>
      <c r="V8" s="344">
        <f>単位行列I!V8-'(I-M)A'!V8</f>
        <v>0</v>
      </c>
      <c r="W8" s="344">
        <f>単位行列I!W8-'(I-M)A'!W8</f>
        <v>-3.6022550900003643E-7</v>
      </c>
      <c r="X8" s="344">
        <f>単位行列I!X8-'(I-M)A'!X8</f>
        <v>-1.8237294839485785E-4</v>
      </c>
      <c r="Y8" s="344">
        <f>単位行列I!Y8-'(I-M)A'!Y8</f>
        <v>-7.5016885303090061E-5</v>
      </c>
      <c r="Z8" s="344">
        <f>単位行列I!Z8-'(I-M)A'!Z8</f>
        <v>0</v>
      </c>
      <c r="AA8" s="344">
        <f>単位行列I!AA8-'(I-M)A'!AA8</f>
        <v>0</v>
      </c>
      <c r="AB8" s="344">
        <f>単位行列I!AB8-'(I-M)A'!AB8</f>
        <v>0</v>
      </c>
      <c r="AC8" s="344">
        <f>単位行列I!AC8-'(I-M)A'!AC8</f>
        <v>0</v>
      </c>
      <c r="AD8" s="344">
        <f>単位行列I!AD8-'(I-M)A'!AD8</f>
        <v>0</v>
      </c>
      <c r="AE8" s="344">
        <f>単位行列I!AE8-'(I-M)A'!AE8</f>
        <v>0</v>
      </c>
      <c r="AF8" s="344">
        <f>単位行列I!AF8-'(I-M)A'!AF8</f>
        <v>0</v>
      </c>
      <c r="AG8" s="344">
        <f>単位行列I!AG8-'(I-M)A'!AG8</f>
        <v>0</v>
      </c>
      <c r="AH8" s="344">
        <f>単位行列I!AH8-'(I-M)A'!AH8</f>
        <v>-2.9296950887429576E-6</v>
      </c>
      <c r="AI8" s="344">
        <f>単位行列I!AI8-'(I-M)A'!AI8</f>
        <v>-5.5381470835308042E-5</v>
      </c>
      <c r="AJ8" s="344">
        <f>単位行列I!AJ8-'(I-M)A'!AJ8</f>
        <v>-6.7133925678608766E-5</v>
      </c>
      <c r="AK8" s="344">
        <f>単位行列I!AK8-'(I-M)A'!AK8</f>
        <v>0</v>
      </c>
      <c r="AL8" s="344">
        <f>単位行列I!AL8-'(I-M)A'!AL8</f>
        <v>0</v>
      </c>
      <c r="AM8" s="344">
        <f>単位行列I!AM8-'(I-M)A'!AM8</f>
        <v>-9.9186788436536047E-4</v>
      </c>
      <c r="AN8" s="344">
        <f>単位行列I!AN8-'(I-M)A'!AN8</f>
        <v>0</v>
      </c>
      <c r="AO8" s="548">
        <f>単位行列I!AO8-'(I-M)A'!AO8</f>
        <v>0</v>
      </c>
    </row>
    <row r="9" spans="1:41">
      <c r="A9" s="319" t="s">
        <v>33</v>
      </c>
      <c r="B9" s="251" t="s">
        <v>399</v>
      </c>
      <c r="C9" s="343">
        <f>単位行列I!C9-'(I-M)A'!C9</f>
        <v>0</v>
      </c>
      <c r="D9" s="344">
        <f>単位行列I!D9-'(I-M)A'!D9</f>
        <v>0</v>
      </c>
      <c r="E9" s="344">
        <f>単位行列I!E9-'(I-M)A'!E9</f>
        <v>0.92732172936252211</v>
      </c>
      <c r="F9" s="344">
        <f>単位行列I!F9-'(I-M)A'!F9</f>
        <v>0</v>
      </c>
      <c r="G9" s="344">
        <f>単位行列I!G9-'(I-M)A'!G9</f>
        <v>-2.0216255637018191E-2</v>
      </c>
      <c r="H9" s="344">
        <f>単位行列I!H9-'(I-M)A'!H9</f>
        <v>0</v>
      </c>
      <c r="I9" s="344">
        <f>単位行列I!I9-'(I-M)A'!I9</f>
        <v>0</v>
      </c>
      <c r="J9" s="344">
        <f>単位行列I!J9-'(I-M)A'!J9</f>
        <v>-9.2805716526825279E-6</v>
      </c>
      <c r="K9" s="344">
        <f>単位行列I!K9-'(I-M)A'!K9</f>
        <v>0</v>
      </c>
      <c r="L9" s="344">
        <f>単位行列I!L9-'(I-M)A'!L9</f>
        <v>0</v>
      </c>
      <c r="M9" s="344">
        <f>単位行列I!M9-'(I-M)A'!M9</f>
        <v>0</v>
      </c>
      <c r="N9" s="344">
        <f>単位行列I!N9-'(I-M)A'!N9</f>
        <v>0</v>
      </c>
      <c r="O9" s="344">
        <f>単位行列I!O9-'(I-M)A'!O9</f>
        <v>0</v>
      </c>
      <c r="P9" s="344">
        <f>単位行列I!P9-'(I-M)A'!P9</f>
        <v>0</v>
      </c>
      <c r="Q9" s="344">
        <f>単位行列I!Q9-'(I-M)A'!Q9</f>
        <v>0</v>
      </c>
      <c r="R9" s="344">
        <f>単位行列I!R9-'(I-M)A'!R9</f>
        <v>0</v>
      </c>
      <c r="S9" s="344">
        <f>単位行列I!S9-'(I-M)A'!S9</f>
        <v>0</v>
      </c>
      <c r="T9" s="344">
        <f>単位行列I!T9-'(I-M)A'!T9</f>
        <v>0</v>
      </c>
      <c r="U9" s="344">
        <f>単位行列I!U9-'(I-M)A'!U9</f>
        <v>0</v>
      </c>
      <c r="V9" s="344">
        <f>単位行列I!V9-'(I-M)A'!V9</f>
        <v>0</v>
      </c>
      <c r="W9" s="344">
        <f>単位行列I!W9-'(I-M)A'!W9</f>
        <v>0</v>
      </c>
      <c r="X9" s="344">
        <f>単位行列I!X9-'(I-M)A'!X9</f>
        <v>-9.870512320716261E-4</v>
      </c>
      <c r="Y9" s="344">
        <f>単位行列I!Y9-'(I-M)A'!Y9</f>
        <v>0</v>
      </c>
      <c r="Z9" s="344">
        <f>単位行列I!Z9-'(I-M)A'!Z9</f>
        <v>0</v>
      </c>
      <c r="AA9" s="344">
        <f>単位行列I!AA9-'(I-M)A'!AA9</f>
        <v>0</v>
      </c>
      <c r="AB9" s="344">
        <f>単位行列I!AB9-'(I-M)A'!AB9</f>
        <v>0</v>
      </c>
      <c r="AC9" s="344">
        <f>単位行列I!AC9-'(I-M)A'!AC9</f>
        <v>0</v>
      </c>
      <c r="AD9" s="344">
        <f>単位行列I!AD9-'(I-M)A'!AD9</f>
        <v>0</v>
      </c>
      <c r="AE9" s="344">
        <f>単位行列I!AE9-'(I-M)A'!AE9</f>
        <v>0</v>
      </c>
      <c r="AF9" s="344">
        <f>単位行列I!AF9-'(I-M)A'!AF9</f>
        <v>-4.1953724505488514E-6</v>
      </c>
      <c r="AG9" s="344">
        <f>単位行列I!AG9-'(I-M)A'!AG9</f>
        <v>0</v>
      </c>
      <c r="AH9" s="344">
        <f>単位行列I!AH9-'(I-M)A'!AH9</f>
        <v>-4.0850049640058493E-6</v>
      </c>
      <c r="AI9" s="344">
        <f>単位行列I!AI9-'(I-M)A'!AI9</f>
        <v>-5.2909294665800926E-5</v>
      </c>
      <c r="AJ9" s="344">
        <f>単位行列I!AJ9-'(I-M)A'!AJ9</f>
        <v>-5.3616016130546805E-4</v>
      </c>
      <c r="AK9" s="344">
        <f>単位行列I!AK9-'(I-M)A'!AK9</f>
        <v>0</v>
      </c>
      <c r="AL9" s="344">
        <f>単位行列I!AL9-'(I-M)A'!AL9</f>
        <v>0</v>
      </c>
      <c r="AM9" s="344">
        <f>単位行列I!AM9-'(I-M)A'!AM9</f>
        <v>-3.13072609434536E-3</v>
      </c>
      <c r="AN9" s="344">
        <f>単位行列I!AN9-'(I-M)A'!AN9</f>
        <v>0</v>
      </c>
      <c r="AO9" s="548">
        <f>単位行列I!AO9-'(I-M)A'!AO9</f>
        <v>0</v>
      </c>
    </row>
    <row r="10" spans="1:41">
      <c r="A10" s="321" t="s">
        <v>34</v>
      </c>
      <c r="B10" s="251" t="s">
        <v>1</v>
      </c>
      <c r="C10" s="343">
        <f>単位行列I!C10-'(I-M)A'!C10</f>
        <v>-5.9951701773671493E-6</v>
      </c>
      <c r="D10" s="344">
        <f>単位行列I!D10-'(I-M)A'!D10</f>
        <v>-4.0044411887663951E-4</v>
      </c>
      <c r="E10" s="344">
        <f>単位行列I!E10-'(I-M)A'!E10</f>
        <v>0</v>
      </c>
      <c r="F10" s="344">
        <f>単位行列I!F10-'(I-M)A'!F10</f>
        <v>0.99868816473307853</v>
      </c>
      <c r="G10" s="344">
        <f>単位行列I!G10-'(I-M)A'!G10</f>
        <v>-6.7719493884140243E-5</v>
      </c>
      <c r="H10" s="344">
        <f>単位行列I!H10-'(I-M)A'!H10</f>
        <v>-2.5452858933867384E-5</v>
      </c>
      <c r="I10" s="344">
        <f>単位行列I!I10-'(I-M)A'!I10</f>
        <v>-2.8674262605440852E-3</v>
      </c>
      <c r="J10" s="344">
        <f>単位行列I!J10-'(I-M)A'!J10</f>
        <v>-6.3346119249629729E-3</v>
      </c>
      <c r="K10" s="344">
        <f>単位行列I!K10-'(I-M)A'!K10</f>
        <v>-2.3094974202700416E-2</v>
      </c>
      <c r="L10" s="344">
        <f>単位行列I!L10-'(I-M)A'!L10</f>
        <v>-1.3035751933090957E-5</v>
      </c>
      <c r="M10" s="344">
        <f>単位行列I!M10-'(I-M)A'!M10</f>
        <v>-1.6650547589839453E-2</v>
      </c>
      <c r="N10" s="344">
        <f>単位行列I!N10-'(I-M)A'!N10</f>
        <v>-9.8039511565235019E-7</v>
      </c>
      <c r="O10" s="344">
        <f>単位行列I!O10-'(I-M)A'!O10</f>
        <v>-9.5420898133856819E-2</v>
      </c>
      <c r="P10" s="344">
        <f>単位行列I!P10-'(I-M)A'!P10</f>
        <v>-7.9042772036962361E-5</v>
      </c>
      <c r="Q10" s="344">
        <f>単位行列I!Q10-'(I-M)A'!Q10</f>
        <v>-1.9826929732544194E-5</v>
      </c>
      <c r="R10" s="344">
        <f>単位行列I!R10-'(I-M)A'!R10</f>
        <v>-1.2414011597180752E-5</v>
      </c>
      <c r="S10" s="344">
        <f>単位行列I!S10-'(I-M)A'!S10</f>
        <v>-4.567971519236637E-5</v>
      </c>
      <c r="T10" s="344">
        <f>単位行列I!T10-'(I-M)A'!T10</f>
        <v>-5.6573934983204529E-5</v>
      </c>
      <c r="U10" s="344">
        <f>単位行列I!U10-'(I-M)A'!U10</f>
        <v>-5.3461641323641391E-6</v>
      </c>
      <c r="V10" s="344">
        <f>単位行列I!V10-'(I-M)A'!V10</f>
        <v>-2.428997328338181E-5</v>
      </c>
      <c r="W10" s="344">
        <f>単位行列I!W10-'(I-M)A'!W10</f>
        <v>-6.0826690781202784E-5</v>
      </c>
      <c r="X10" s="344">
        <f>単位行列I!X10-'(I-M)A'!X10</f>
        <v>-8.6087629795924997E-5</v>
      </c>
      <c r="Y10" s="344">
        <f>単位行列I!Y10-'(I-M)A'!Y10</f>
        <v>-2.3118719687327837E-3</v>
      </c>
      <c r="Z10" s="344">
        <f>単位行列I!Z10-'(I-M)A'!Z10</f>
        <v>-4.2827480268644323E-2</v>
      </c>
      <c r="AA10" s="344">
        <f>単位行列I!AA10-'(I-M)A'!AA10</f>
        <v>0</v>
      </c>
      <c r="AB10" s="344">
        <f>単位行列I!AB10-'(I-M)A'!AB10</f>
        <v>-5.4637688851825879E-7</v>
      </c>
      <c r="AC10" s="344">
        <f>単位行列I!AC10-'(I-M)A'!AC10</f>
        <v>-7.6970926363242937E-7</v>
      </c>
      <c r="AD10" s="344">
        <f>単位行列I!AD10-'(I-M)A'!AD10</f>
        <v>-2.8091708505590869E-7</v>
      </c>
      <c r="AE10" s="344">
        <f>単位行列I!AE10-'(I-M)A'!AE10</f>
        <v>-1.4832310806342632E-7</v>
      </c>
      <c r="AF10" s="344">
        <f>単位行列I!AF10-'(I-M)A'!AF10</f>
        <v>-9.5961998818951766E-7</v>
      </c>
      <c r="AG10" s="344">
        <f>単位行列I!AG10-'(I-M)A'!AG10</f>
        <v>-4.6796986879549352E-8</v>
      </c>
      <c r="AH10" s="344">
        <f>単位行列I!AH10-'(I-M)A'!AH10</f>
        <v>-2.5887673663340038E-6</v>
      </c>
      <c r="AI10" s="344">
        <f>単位行列I!AI10-'(I-M)A'!AI10</f>
        <v>-1.8280762793949331E-6</v>
      </c>
      <c r="AJ10" s="344">
        <f>単位行列I!AJ10-'(I-M)A'!AJ10</f>
        <v>-3.2397815952427471E-6</v>
      </c>
      <c r="AK10" s="344">
        <f>単位行列I!AK10-'(I-M)A'!AK10</f>
        <v>-2.9104778923571362E-5</v>
      </c>
      <c r="AL10" s="344">
        <f>単位行列I!AL10-'(I-M)A'!AL10</f>
        <v>-2.4174673744695533E-6</v>
      </c>
      <c r="AM10" s="344">
        <f>単位行列I!AM10-'(I-M)A'!AM10</f>
        <v>-5.3268743310399384E-6</v>
      </c>
      <c r="AN10" s="344">
        <f>単位行列I!AN10-'(I-M)A'!AN10</f>
        <v>0</v>
      </c>
      <c r="AO10" s="548">
        <f>単位行列I!AO10-'(I-M)A'!AO10</f>
        <v>-6.064346929026423E-5</v>
      </c>
    </row>
    <row r="11" spans="1:41">
      <c r="A11" s="321" t="s">
        <v>201</v>
      </c>
      <c r="B11" s="251" t="s">
        <v>246</v>
      </c>
      <c r="C11" s="343">
        <f>単位行列I!C11-'(I-M)A'!C11</f>
        <v>-0.10825031572008786</v>
      </c>
      <c r="D11" s="344">
        <f>単位行列I!D11-'(I-M)A'!D11</f>
        <v>-1.3570427108007967E-2</v>
      </c>
      <c r="E11" s="344">
        <f>単位行列I!E11-'(I-M)A'!E11</f>
        <v>-7.2331105552282476E-2</v>
      </c>
      <c r="F11" s="344">
        <f>単位行列I!F11-'(I-M)A'!F11</f>
        <v>0</v>
      </c>
      <c r="G11" s="344">
        <f>単位行列I!G11-'(I-M)A'!G11</f>
        <v>0.92358973871909389</v>
      </c>
      <c r="H11" s="344">
        <f>単位行列I!H11-'(I-M)A'!H11</f>
        <v>-4.7333466224847899E-4</v>
      </c>
      <c r="I11" s="344">
        <f>単位行列I!I11-'(I-M)A'!I11</f>
        <v>-9.9710152188954159E-4</v>
      </c>
      <c r="J11" s="344">
        <f>単位行列I!J11-'(I-M)A'!J11</f>
        <v>-3.2664041369014083E-3</v>
      </c>
      <c r="K11" s="344">
        <f>単位行列I!K11-'(I-M)A'!K11</f>
        <v>0</v>
      </c>
      <c r="L11" s="344">
        <f>単位行列I!L11-'(I-M)A'!L11</f>
        <v>-1.0013715051940707E-5</v>
      </c>
      <c r="M11" s="344">
        <f>単位行列I!M11-'(I-M)A'!M11</f>
        <v>-3.4983993649931842E-4</v>
      </c>
      <c r="N11" s="344">
        <f>単位行列I!N11-'(I-M)A'!N11</f>
        <v>0</v>
      </c>
      <c r="O11" s="344">
        <f>単位行列I!O11-'(I-M)A'!O11</f>
        <v>0</v>
      </c>
      <c r="P11" s="344">
        <f>単位行列I!P11-'(I-M)A'!P11</f>
        <v>0</v>
      </c>
      <c r="Q11" s="344">
        <f>単位行列I!Q11-'(I-M)A'!Q11</f>
        <v>0</v>
      </c>
      <c r="R11" s="344">
        <f>単位行列I!R11-'(I-M)A'!R11</f>
        <v>0</v>
      </c>
      <c r="S11" s="344">
        <f>単位行列I!S11-'(I-M)A'!S11</f>
        <v>0</v>
      </c>
      <c r="T11" s="344">
        <f>単位行列I!T11-'(I-M)A'!T11</f>
        <v>0</v>
      </c>
      <c r="U11" s="344">
        <f>単位行列I!U11-'(I-M)A'!U11</f>
        <v>0</v>
      </c>
      <c r="V11" s="344">
        <f>単位行列I!V11-'(I-M)A'!V11</f>
        <v>0</v>
      </c>
      <c r="W11" s="344">
        <f>単位行列I!W11-'(I-M)A'!W11</f>
        <v>0</v>
      </c>
      <c r="X11" s="344">
        <f>単位行列I!X11-'(I-M)A'!X11</f>
        <v>-1.1438485368195264E-3</v>
      </c>
      <c r="Y11" s="344">
        <f>単位行列I!Y11-'(I-M)A'!Y11</f>
        <v>-4.3639048048259571E-5</v>
      </c>
      <c r="Z11" s="344">
        <f>単位行列I!Z11-'(I-M)A'!Z11</f>
        <v>0</v>
      </c>
      <c r="AA11" s="344">
        <f>単位行列I!AA11-'(I-M)A'!AA11</f>
        <v>0</v>
      </c>
      <c r="AB11" s="344">
        <f>単位行列I!AB11-'(I-M)A'!AB11</f>
        <v>0</v>
      </c>
      <c r="AC11" s="344">
        <f>単位行列I!AC11-'(I-M)A'!AC11</f>
        <v>-6.3517190105720955E-5</v>
      </c>
      <c r="AD11" s="344">
        <f>単位行列I!AD11-'(I-M)A'!AD11</f>
        <v>0</v>
      </c>
      <c r="AE11" s="344">
        <f>単位行列I!AE11-'(I-M)A'!AE11</f>
        <v>0</v>
      </c>
      <c r="AF11" s="344">
        <f>単位行列I!AF11-'(I-M)A'!AF11</f>
        <v>-1.0788803508379947E-4</v>
      </c>
      <c r="AG11" s="344">
        <f>単位行列I!AG11-'(I-M)A'!AG11</f>
        <v>-1.591991287115695E-8</v>
      </c>
      <c r="AH11" s="344">
        <f>単位行列I!AH11-'(I-M)A'!AH11</f>
        <v>-1.323942804214341E-4</v>
      </c>
      <c r="AI11" s="344">
        <f>単位行列I!AI11-'(I-M)A'!AI11</f>
        <v>-2.795112456821769E-3</v>
      </c>
      <c r="AJ11" s="344">
        <f>単位行列I!AJ11-'(I-M)A'!AJ11</f>
        <v>-5.1438040004034803E-3</v>
      </c>
      <c r="AK11" s="344">
        <f>単位行列I!AK11-'(I-M)A'!AK11</f>
        <v>-5.7005693355297819E-4</v>
      </c>
      <c r="AL11" s="344">
        <f>単位行列I!AL11-'(I-M)A'!AL11</f>
        <v>-4.1678725932519791E-6</v>
      </c>
      <c r="AM11" s="344">
        <f>単位行列I!AM11-'(I-M)A'!AM11</f>
        <v>-6.3438912120214422E-2</v>
      </c>
      <c r="AN11" s="344">
        <f>単位行列I!AN11-'(I-M)A'!AN11</f>
        <v>0</v>
      </c>
      <c r="AO11" s="548">
        <f>単位行列I!AO11-'(I-M)A'!AO11</f>
        <v>-1.4267631060862842E-3</v>
      </c>
    </row>
    <row r="12" spans="1:41">
      <c r="A12" s="321" t="s">
        <v>202</v>
      </c>
      <c r="B12" s="251" t="s">
        <v>15</v>
      </c>
      <c r="C12" s="343">
        <f>単位行列I!C12-'(I-M)A'!C12</f>
        <v>-1.4189591856202132E-4</v>
      </c>
      <c r="D12" s="344">
        <f>単位行列I!D12-'(I-M)A'!D12</f>
        <v>-1.3207500484151507E-4</v>
      </c>
      <c r="E12" s="344">
        <f>単位行列I!E12-'(I-M)A'!E12</f>
        <v>-5.344586776727194E-4</v>
      </c>
      <c r="F12" s="344">
        <f>単位行列I!F12-'(I-M)A'!F12</f>
        <v>-1.344844098321281E-4</v>
      </c>
      <c r="G12" s="344">
        <f>単位行列I!G12-'(I-M)A'!G12</f>
        <v>-4.9057545098624605E-5</v>
      </c>
      <c r="H12" s="344">
        <f>単位行列I!H12-'(I-M)A'!H12</f>
        <v>0.9847604691821461</v>
      </c>
      <c r="I12" s="344">
        <f>単位行列I!I12-'(I-M)A'!I12</f>
        <v>-1.9663460992378636E-4</v>
      </c>
      <c r="J12" s="344">
        <f>単位行列I!J12-'(I-M)A'!J12</f>
        <v>-9.0526471601910119E-5</v>
      </c>
      <c r="K12" s="344">
        <f>単位行列I!K12-'(I-M)A'!K12</f>
        <v>-1.3297279055750072E-5</v>
      </c>
      <c r="L12" s="344">
        <f>単位行列I!L12-'(I-M)A'!L12</f>
        <v>-1.0674589022576966E-4</v>
      </c>
      <c r="M12" s="344">
        <f>単位行列I!M12-'(I-M)A'!M12</f>
        <v>-2.4759265907040674E-4</v>
      </c>
      <c r="N12" s="344">
        <f>単位行列I!N12-'(I-M)A'!N12</f>
        <v>-3.0535348866739294E-5</v>
      </c>
      <c r="O12" s="344">
        <f>単位行列I!O12-'(I-M)A'!O12</f>
        <v>-1.2333023208371132E-5</v>
      </c>
      <c r="P12" s="344">
        <f>単位行列I!P12-'(I-M)A'!P12</f>
        <v>-7.4863254820336806E-5</v>
      </c>
      <c r="Q12" s="344">
        <f>単位行列I!Q12-'(I-M)A'!Q12</f>
        <v>-8.5176385791146641E-5</v>
      </c>
      <c r="R12" s="344">
        <f>単位行列I!R12-'(I-M)A'!R12</f>
        <v>-1.3669716791127158E-4</v>
      </c>
      <c r="S12" s="344">
        <f>単位行列I!S12-'(I-M)A'!S12</f>
        <v>-7.7576134651892505E-5</v>
      </c>
      <c r="T12" s="344">
        <f>単位行列I!T12-'(I-M)A'!T12</f>
        <v>-2.3885807429768887E-4</v>
      </c>
      <c r="U12" s="344">
        <f>単位行列I!U12-'(I-M)A'!U12</f>
        <v>-6.3197780444427019E-5</v>
      </c>
      <c r="V12" s="344">
        <f>単位行列I!V12-'(I-M)A'!V12</f>
        <v>-1.0842774824719368E-4</v>
      </c>
      <c r="W12" s="344">
        <f>単位行列I!W12-'(I-M)A'!W12</f>
        <v>-4.7211451061634528E-5</v>
      </c>
      <c r="X12" s="344">
        <f>単位行列I!X12-'(I-M)A'!X12</f>
        <v>-2.2599433512491431E-4</v>
      </c>
      <c r="Y12" s="344">
        <f>単位行列I!Y12-'(I-M)A'!Y12</f>
        <v>-1.5562307464079059E-4</v>
      </c>
      <c r="Z12" s="344">
        <f>単位行列I!Z12-'(I-M)A'!Z12</f>
        <v>-1.8539101010089314E-5</v>
      </c>
      <c r="AA12" s="344">
        <f>単位行列I!AA12-'(I-M)A'!AA12</f>
        <v>-5.6966784171046053E-5</v>
      </c>
      <c r="AB12" s="344">
        <f>単位行列I!AB12-'(I-M)A'!AB12</f>
        <v>-1.0888933082011651E-4</v>
      </c>
      <c r="AC12" s="344">
        <f>単位行列I!AC12-'(I-M)A'!AC12</f>
        <v>-2.2922027266161727E-4</v>
      </c>
      <c r="AD12" s="344">
        <f>単位行列I!AD12-'(I-M)A'!AD12</f>
        <v>-7.808035647335444E-5</v>
      </c>
      <c r="AE12" s="344">
        <f>単位行列I!AE12-'(I-M)A'!AE12</f>
        <v>-1.003946993476381E-6</v>
      </c>
      <c r="AF12" s="344">
        <f>単位行列I!AF12-'(I-M)A'!AF12</f>
        <v>-1.1545169674682246E-4</v>
      </c>
      <c r="AG12" s="344">
        <f>単位行列I!AG12-'(I-M)A'!AG12</f>
        <v>-3.7924545525245485E-5</v>
      </c>
      <c r="AH12" s="344">
        <f>単位行列I!AH12-'(I-M)A'!AH12</f>
        <v>-1.7239727317517752E-4</v>
      </c>
      <c r="AI12" s="344">
        <f>単位行列I!AI12-'(I-M)A'!AI12</f>
        <v>-2.0925166141023943E-5</v>
      </c>
      <c r="AJ12" s="344">
        <f>単位行列I!AJ12-'(I-M)A'!AJ12</f>
        <v>-2.0103648901565623E-4</v>
      </c>
      <c r="AK12" s="344">
        <f>単位行列I!AK12-'(I-M)A'!AK12</f>
        <v>-2.0562194911916336E-3</v>
      </c>
      <c r="AL12" s="344">
        <f>単位行列I!AL12-'(I-M)A'!AL12</f>
        <v>-1.1151865147345531E-4</v>
      </c>
      <c r="AM12" s="344">
        <f>単位行列I!AM12-'(I-M)A'!AM12</f>
        <v>-2.7247002920171979E-4</v>
      </c>
      <c r="AN12" s="344">
        <f>単位行列I!AN12-'(I-M)A'!AN12</f>
        <v>-1.1595029852158527E-3</v>
      </c>
      <c r="AO12" s="548">
        <f>単位行列I!AO12-'(I-M)A'!AO12</f>
        <v>-2.8520016103317029E-5</v>
      </c>
    </row>
    <row r="13" spans="1:41">
      <c r="A13" s="321" t="s">
        <v>203</v>
      </c>
      <c r="B13" s="251" t="s">
        <v>16</v>
      </c>
      <c r="C13" s="343">
        <f>単位行列I!C13-'(I-M)A'!C13</f>
        <v>-3.5971445177339187E-3</v>
      </c>
      <c r="D13" s="344">
        <f>単位行列I!D13-'(I-M)A'!D13</f>
        <v>-3.6893911943043428E-3</v>
      </c>
      <c r="E13" s="344">
        <f>単位行列I!E13-'(I-M)A'!E13</f>
        <v>-9.7605556395742718E-4</v>
      </c>
      <c r="F13" s="344">
        <f>単位行列I!F13-'(I-M)A'!F13</f>
        <v>-2.7213836118762912E-4</v>
      </c>
      <c r="G13" s="344">
        <f>単位行列I!G13-'(I-M)A'!G13</f>
        <v>-2.4320498287830994E-3</v>
      </c>
      <c r="H13" s="344">
        <f>単位行列I!H13-'(I-M)A'!H13</f>
        <v>-1.7542811075055842E-3</v>
      </c>
      <c r="I13" s="344">
        <f>単位行列I!I13-'(I-M)A'!I13</f>
        <v>0.91246712968069088</v>
      </c>
      <c r="J13" s="344">
        <f>単位行列I!J13-'(I-M)A'!J13</f>
        <v>-2.242417022728628E-3</v>
      </c>
      <c r="K13" s="344">
        <f>単位行列I!K13-'(I-M)A'!K13</f>
        <v>-3.5856611265480578E-5</v>
      </c>
      <c r="L13" s="344">
        <f>単位行列I!L13-'(I-M)A'!L13</f>
        <v>-1.8937630751215597E-3</v>
      </c>
      <c r="M13" s="344">
        <f>単位行列I!M13-'(I-M)A'!M13</f>
        <v>-1.3379488045611006E-2</v>
      </c>
      <c r="N13" s="344">
        <f>単位行列I!N13-'(I-M)A'!N13</f>
        <v>-1.1750002542945578E-4</v>
      </c>
      <c r="O13" s="344">
        <f>単位行列I!O13-'(I-M)A'!O13</f>
        <v>-1.7523022244905365E-5</v>
      </c>
      <c r="P13" s="344">
        <f>単位行列I!P13-'(I-M)A'!P13</f>
        <v>-8.1370692306344684E-4</v>
      </c>
      <c r="Q13" s="344">
        <f>単位行列I!Q13-'(I-M)A'!Q13</f>
        <v>-3.8530416865095415E-4</v>
      </c>
      <c r="R13" s="344">
        <f>単位行列I!R13-'(I-M)A'!R13</f>
        <v>-7.0060759788172352E-4</v>
      </c>
      <c r="S13" s="344">
        <f>単位行列I!S13-'(I-M)A'!S13</f>
        <v>-2.2613258586612704E-3</v>
      </c>
      <c r="T13" s="344">
        <f>単位行列I!T13-'(I-M)A'!T13</f>
        <v>-1.9820998742319219E-3</v>
      </c>
      <c r="U13" s="344">
        <f>単位行列I!U13-'(I-M)A'!U13</f>
        <v>-1.3192868362922731E-3</v>
      </c>
      <c r="V13" s="344">
        <f>単位行列I!V13-'(I-M)A'!V13</f>
        <v>-1.2136894016687137E-3</v>
      </c>
      <c r="W13" s="344">
        <f>単位行列I!W13-'(I-M)A'!W13</f>
        <v>-3.5545410970402511E-4</v>
      </c>
      <c r="X13" s="344">
        <f>単位行列I!X13-'(I-M)A'!X13</f>
        <v>-2.0872675436597318E-2</v>
      </c>
      <c r="Y13" s="344">
        <f>単位行列I!Y13-'(I-M)A'!Y13</f>
        <v>-9.656807287230151E-3</v>
      </c>
      <c r="Z13" s="344">
        <f>単位行列I!Z13-'(I-M)A'!Z13</f>
        <v>-8.2868103505714615E-4</v>
      </c>
      <c r="AA13" s="344">
        <f>単位行列I!AA13-'(I-M)A'!AA13</f>
        <v>-8.8670958092728475E-4</v>
      </c>
      <c r="AB13" s="344">
        <f>単位行列I!AB13-'(I-M)A'!AB13</f>
        <v>-8.868959271943048E-4</v>
      </c>
      <c r="AC13" s="344">
        <f>単位行列I!AC13-'(I-M)A'!AC13</f>
        <v>-1.9214762469095196E-3</v>
      </c>
      <c r="AD13" s="344">
        <f>単位行列I!AD13-'(I-M)A'!AD13</f>
        <v>-1.1342128782564974E-3</v>
      </c>
      <c r="AE13" s="344">
        <f>単位行列I!AE13-'(I-M)A'!AE13</f>
        <v>-1.3464661848018234E-4</v>
      </c>
      <c r="AF13" s="344">
        <f>単位行列I!AF13-'(I-M)A'!AF13</f>
        <v>-4.4127891811869102E-4</v>
      </c>
      <c r="AG13" s="344">
        <f>単位行列I!AG13-'(I-M)A'!AG13</f>
        <v>-3.5444316940619887E-3</v>
      </c>
      <c r="AH13" s="344">
        <f>単位行列I!AH13-'(I-M)A'!AH13</f>
        <v>-2.8986019749609236E-4</v>
      </c>
      <c r="AI13" s="344">
        <f>単位行列I!AI13-'(I-M)A'!AI13</f>
        <v>-1.1327102744619708E-3</v>
      </c>
      <c r="AJ13" s="344">
        <f>単位行列I!AJ13-'(I-M)A'!AJ13</f>
        <v>-1.6062369082257815E-3</v>
      </c>
      <c r="AK13" s="344">
        <f>単位行列I!AK13-'(I-M)A'!AK13</f>
        <v>-5.1096914036775293E-3</v>
      </c>
      <c r="AL13" s="344">
        <f>単位行列I!AL13-'(I-M)A'!AL13</f>
        <v>-1.2205036093588563E-3</v>
      </c>
      <c r="AM13" s="344">
        <f>単位行列I!AM13-'(I-M)A'!AM13</f>
        <v>-1.6246427840577637E-3</v>
      </c>
      <c r="AN13" s="344">
        <f>単位行列I!AN13-'(I-M)A'!AN13</f>
        <v>-0.1154086652410268</v>
      </c>
      <c r="AO13" s="548">
        <f>単位行列I!AO13-'(I-M)A'!AO13</f>
        <v>-3.0487455105879572E-4</v>
      </c>
    </row>
    <row r="14" spans="1:41">
      <c r="A14" s="321" t="s">
        <v>204</v>
      </c>
      <c r="B14" s="251" t="s">
        <v>17</v>
      </c>
      <c r="C14" s="343">
        <f>単位行列I!C14-'(I-M)A'!C14</f>
        <v>-2.3054484142569311E-3</v>
      </c>
      <c r="D14" s="344">
        <f>単位行列I!D14-'(I-M)A'!D14</f>
        <v>-1.3365624563792158E-4</v>
      </c>
      <c r="E14" s="344">
        <f>単位行列I!E14-'(I-M)A'!E14</f>
        <v>-8.9400222124074054E-4</v>
      </c>
      <c r="F14" s="344">
        <f>単位行列I!F14-'(I-M)A'!F14</f>
        <v>-9.0259003544722219E-4</v>
      </c>
      <c r="G14" s="344">
        <f>単位行列I!G14-'(I-M)A'!G14</f>
        <v>-3.2079854481289859E-4</v>
      </c>
      <c r="H14" s="344">
        <f>単位行列I!H14-'(I-M)A'!H14</f>
        <v>-4.640255019850199E-3</v>
      </c>
      <c r="I14" s="344">
        <f>単位行列I!I14-'(I-M)A'!I14</f>
        <v>-1.8073477378045897E-3</v>
      </c>
      <c r="J14" s="344">
        <f>単位行列I!J14-'(I-M)A'!J14</f>
        <v>0.98169540315642367</v>
      </c>
      <c r="K14" s="344">
        <f>単位行列I!K14-'(I-M)A'!K14</f>
        <v>-1.9694905124577121E-3</v>
      </c>
      <c r="L14" s="344">
        <f>単位行列I!L14-'(I-M)A'!L14</f>
        <v>-1.1050719724233661E-2</v>
      </c>
      <c r="M14" s="344">
        <f>単位行列I!M14-'(I-M)A'!M14</f>
        <v>-1.0205431178767926E-3</v>
      </c>
      <c r="N14" s="344">
        <f>単位行列I!N14-'(I-M)A'!N14</f>
        <v>-1.8035368678265803E-5</v>
      </c>
      <c r="O14" s="344">
        <f>単位行列I!O14-'(I-M)A'!O14</f>
        <v>-8.3082121418727315E-5</v>
      </c>
      <c r="P14" s="344">
        <f>単位行列I!P14-'(I-M)A'!P14</f>
        <v>-5.3007215986262827E-4</v>
      </c>
      <c r="Q14" s="344">
        <f>単位行列I!Q14-'(I-M)A'!Q14</f>
        <v>-2.7719483987916923E-4</v>
      </c>
      <c r="R14" s="344">
        <f>単位行列I!R14-'(I-M)A'!R14</f>
        <v>-1.9308436201398828E-4</v>
      </c>
      <c r="S14" s="344">
        <f>単位行列I!S14-'(I-M)A'!S14</f>
        <v>-6.9250163707777106E-4</v>
      </c>
      <c r="T14" s="344">
        <f>単位行列I!T14-'(I-M)A'!T14</f>
        <v>-7.4976992473784604E-4</v>
      </c>
      <c r="U14" s="344">
        <f>単位行列I!U14-'(I-M)A'!U14</f>
        <v>-3.4667224605517473E-4</v>
      </c>
      <c r="V14" s="344">
        <f>単位行列I!V14-'(I-M)A'!V14</f>
        <v>-5.3087495239202925E-4</v>
      </c>
      <c r="W14" s="344">
        <f>単位行列I!W14-'(I-M)A'!W14</f>
        <v>-4.9820146450552593E-4</v>
      </c>
      <c r="X14" s="344">
        <f>単位行列I!X14-'(I-M)A'!X14</f>
        <v>-1.4815477605289752E-3</v>
      </c>
      <c r="Y14" s="344">
        <f>単位行列I!Y14-'(I-M)A'!Y14</f>
        <v>-2.491684572374581E-4</v>
      </c>
      <c r="Z14" s="344">
        <f>単位行列I!Z14-'(I-M)A'!Z14</f>
        <v>-2.7192203248516077E-5</v>
      </c>
      <c r="AA14" s="344">
        <f>単位行列I!AA14-'(I-M)A'!AA14</f>
        <v>-4.5587211748706816E-4</v>
      </c>
      <c r="AB14" s="344">
        <f>単位行列I!AB14-'(I-M)A'!AB14</f>
        <v>-7.2135735633684984E-4</v>
      </c>
      <c r="AC14" s="344">
        <f>単位行列I!AC14-'(I-M)A'!AC14</f>
        <v>-4.4443222495728523E-7</v>
      </c>
      <c r="AD14" s="344">
        <f>単位行列I!AD14-'(I-M)A'!AD14</f>
        <v>-1.0074390376995344E-6</v>
      </c>
      <c r="AE14" s="344">
        <f>単位行列I!AE14-'(I-M)A'!AE14</f>
        <v>-2.574717272900754E-6</v>
      </c>
      <c r="AF14" s="344">
        <f>単位行列I!AF14-'(I-M)A'!AF14</f>
        <v>-1.4273774057203544E-5</v>
      </c>
      <c r="AG14" s="344">
        <f>単位行列I!AG14-'(I-M)A'!AG14</f>
        <v>-6.4286302495826891E-5</v>
      </c>
      <c r="AH14" s="344">
        <f>単位行列I!AH14-'(I-M)A'!AH14</f>
        <v>-4.1093780202217442E-5</v>
      </c>
      <c r="AI14" s="344">
        <f>単位行列I!AI14-'(I-M)A'!AI14</f>
        <v>-7.0302272821578594E-5</v>
      </c>
      <c r="AJ14" s="344">
        <f>単位行列I!AJ14-'(I-M)A'!AJ14</f>
        <v>-6.7084211076591706E-3</v>
      </c>
      <c r="AK14" s="344">
        <f>単位行列I!AK14-'(I-M)A'!AK14</f>
        <v>-1.4710580269082296E-4</v>
      </c>
      <c r="AL14" s="344">
        <f>単位行列I!AL14-'(I-M)A'!AL14</f>
        <v>-2.1945856385335825E-4</v>
      </c>
      <c r="AM14" s="344">
        <f>単位行列I!AM14-'(I-M)A'!AM14</f>
        <v>-2.9406999440112274E-4</v>
      </c>
      <c r="AN14" s="344">
        <f>単位行列I!AN14-'(I-M)A'!AN14</f>
        <v>-4.9671980147577492E-4</v>
      </c>
      <c r="AO14" s="548">
        <f>単位行列I!AO14-'(I-M)A'!AO14</f>
        <v>-3.6572368768365306E-4</v>
      </c>
    </row>
    <row r="15" spans="1:41">
      <c r="A15" s="321" t="s">
        <v>205</v>
      </c>
      <c r="B15" s="251" t="s">
        <v>18</v>
      </c>
      <c r="C15" s="343">
        <f>単位行列I!C15-'(I-M)A'!C15</f>
        <v>-8.4065194942040838E-5</v>
      </c>
      <c r="D15" s="344">
        <f>単位行列I!D15-'(I-M)A'!D15</f>
        <v>-2.7708423031598035E-4</v>
      </c>
      <c r="E15" s="344">
        <f>単位行列I!E15-'(I-M)A'!E15</f>
        <v>-5.2636303649183783E-4</v>
      </c>
      <c r="F15" s="344">
        <f>単位行列I!F15-'(I-M)A'!F15</f>
        <v>-3.2862009425538389E-4</v>
      </c>
      <c r="G15" s="344">
        <f>単位行列I!G15-'(I-M)A'!G15</f>
        <v>-8.4756688762283169E-5</v>
      </c>
      <c r="H15" s="344">
        <f>単位行列I!H15-'(I-M)A'!H15</f>
        <v>-5.747037586115902E-5</v>
      </c>
      <c r="I15" s="344">
        <f>単位行列I!I15-'(I-M)A'!I15</f>
        <v>-1.2042801627411553E-4</v>
      </c>
      <c r="J15" s="344">
        <f>単位行列I!J15-'(I-M)A'!J15</f>
        <v>-4.3201281950949576E-4</v>
      </c>
      <c r="K15" s="344">
        <f>単位行列I!K15-'(I-M)A'!K15</f>
        <v>0.99252633775110188</v>
      </c>
      <c r="L15" s="344">
        <f>単位行列I!L15-'(I-M)A'!L15</f>
        <v>-2.7619627007784053E-5</v>
      </c>
      <c r="M15" s="344">
        <f>単位行列I!M15-'(I-M)A'!M15</f>
        <v>-8.0527487418203874E-4</v>
      </c>
      <c r="N15" s="344">
        <f>単位行列I!N15-'(I-M)A'!N15</f>
        <v>-3.0508490118940601E-5</v>
      </c>
      <c r="O15" s="344">
        <f>単位行列I!O15-'(I-M)A'!O15</f>
        <v>-3.6011138204936622E-5</v>
      </c>
      <c r="P15" s="344">
        <f>単位行列I!P15-'(I-M)A'!P15</f>
        <v>-7.2102719489052479E-5</v>
      </c>
      <c r="Q15" s="344">
        <f>単位行列I!Q15-'(I-M)A'!Q15</f>
        <v>-2.3711476902367376E-5</v>
      </c>
      <c r="R15" s="344">
        <f>単位行列I!R15-'(I-M)A'!R15</f>
        <v>-2.4925599142176321E-5</v>
      </c>
      <c r="S15" s="344">
        <f>単位行列I!S15-'(I-M)A'!S15</f>
        <v>-3.6318803071931844E-5</v>
      </c>
      <c r="T15" s="344">
        <f>単位行列I!T15-'(I-M)A'!T15</f>
        <v>-3.064543491848579E-5</v>
      </c>
      <c r="U15" s="344">
        <f>単位行列I!U15-'(I-M)A'!U15</f>
        <v>-3.1127747142250556E-5</v>
      </c>
      <c r="V15" s="344">
        <f>単位行列I!V15-'(I-M)A'!V15</f>
        <v>-1.1224363251922522E-5</v>
      </c>
      <c r="W15" s="344">
        <f>単位行列I!W15-'(I-M)A'!W15</f>
        <v>-6.9924628817653468E-5</v>
      </c>
      <c r="X15" s="344">
        <f>単位行列I!X15-'(I-M)A'!X15</f>
        <v>-5.266235267215578E-5</v>
      </c>
      <c r="Y15" s="344">
        <f>単位行列I!Y15-'(I-M)A'!Y15</f>
        <v>-3.8915765114404965E-4</v>
      </c>
      <c r="Z15" s="344">
        <f>単位行列I!Z15-'(I-M)A'!Z15</f>
        <v>-9.6830372580943881E-4</v>
      </c>
      <c r="AA15" s="344">
        <f>単位行列I!AA15-'(I-M)A'!AA15</f>
        <v>-3.1867516024646256E-4</v>
      </c>
      <c r="AB15" s="344">
        <f>単位行列I!AB15-'(I-M)A'!AB15</f>
        <v>-2.4881247601748948E-4</v>
      </c>
      <c r="AC15" s="344">
        <f>単位行列I!AC15-'(I-M)A'!AC15</f>
        <v>-3.4328951423672689E-5</v>
      </c>
      <c r="AD15" s="344">
        <f>単位行列I!AD15-'(I-M)A'!AD15</f>
        <v>-1.0489777416072676E-5</v>
      </c>
      <c r="AE15" s="344">
        <f>単位行列I!AE15-'(I-M)A'!AE15</f>
        <v>-7.3148881575775199E-6</v>
      </c>
      <c r="AF15" s="344">
        <f>単位行列I!AF15-'(I-M)A'!AF15</f>
        <v>-2.5683514089783616E-3</v>
      </c>
      <c r="AG15" s="344">
        <f>単位行列I!AG15-'(I-M)A'!AG15</f>
        <v>-1.7436524470133912E-5</v>
      </c>
      <c r="AH15" s="344">
        <f>単位行列I!AH15-'(I-M)A'!AH15</f>
        <v>-2.0459693819725117E-4</v>
      </c>
      <c r="AI15" s="344">
        <f>単位行列I!AI15-'(I-M)A'!AI15</f>
        <v>-6.0945833301010843E-5</v>
      </c>
      <c r="AJ15" s="344">
        <f>単位行列I!AJ15-'(I-M)A'!AJ15</f>
        <v>-5.8402506355135434E-5</v>
      </c>
      <c r="AK15" s="344">
        <f>単位行列I!AK15-'(I-M)A'!AK15</f>
        <v>-8.8145792373039392E-5</v>
      </c>
      <c r="AL15" s="344">
        <f>単位行列I!AL15-'(I-M)A'!AL15</f>
        <v>-4.8449063588693694E-5</v>
      </c>
      <c r="AM15" s="344">
        <f>単位行列I!AM15-'(I-M)A'!AM15</f>
        <v>-1.2673223635473863E-4</v>
      </c>
      <c r="AN15" s="344">
        <f>単位行列I!AN15-'(I-M)A'!AN15</f>
        <v>0</v>
      </c>
      <c r="AO15" s="548">
        <f>単位行列I!AO15-'(I-M)A'!AO15</f>
        <v>-4.2129738516223078E-4</v>
      </c>
    </row>
    <row r="16" spans="1:41">
      <c r="A16" s="321" t="s">
        <v>206</v>
      </c>
      <c r="B16" s="251" t="s">
        <v>418</v>
      </c>
      <c r="C16" s="343">
        <f>単位行列I!C16-'(I-M)A'!C16</f>
        <v>-6.6421843916000215E-4</v>
      </c>
      <c r="D16" s="344">
        <f>単位行列I!D16-'(I-M)A'!D16</f>
        <v>-1.8359369756535927E-3</v>
      </c>
      <c r="E16" s="344">
        <f>単位行列I!E16-'(I-M)A'!E16</f>
        <v>-1.0852987553451969E-3</v>
      </c>
      <c r="F16" s="344">
        <f>単位行列I!F16-'(I-M)A'!F16</f>
        <v>-4.576179762588136E-4</v>
      </c>
      <c r="G16" s="344">
        <f>単位行列I!G16-'(I-M)A'!G16</f>
        <v>-9.2513101957545816E-4</v>
      </c>
      <c r="H16" s="344">
        <f>単位行列I!H16-'(I-M)A'!H16</f>
        <v>-1.3581524776426792E-3</v>
      </c>
      <c r="I16" s="344">
        <f>単位行列I!I16-'(I-M)A'!I16</f>
        <v>-8.3803457498511169E-4</v>
      </c>
      <c r="J16" s="344">
        <f>単位行列I!J16-'(I-M)A'!J16</f>
        <v>-1.3058561374372181E-3</v>
      </c>
      <c r="K16" s="344">
        <f>単位行列I!K16-'(I-M)A'!K16</f>
        <v>-9.3271446397164481E-5</v>
      </c>
      <c r="L16" s="344">
        <f>単位行列I!L16-'(I-M)A'!L16</f>
        <v>0.96869845325282355</v>
      </c>
      <c r="M16" s="344">
        <f>単位行列I!M16-'(I-M)A'!M16</f>
        <v>-3.4077534293495423E-4</v>
      </c>
      <c r="N16" s="344">
        <f>単位行列I!N16-'(I-M)A'!N16</f>
        <v>-2.0405882396651202E-5</v>
      </c>
      <c r="O16" s="344">
        <f>単位行列I!O16-'(I-M)A'!O16</f>
        <v>-1.1142042426578465E-4</v>
      </c>
      <c r="P16" s="344">
        <f>単位行列I!P16-'(I-M)A'!P16</f>
        <v>-4.2445441099081836E-4</v>
      </c>
      <c r="Q16" s="344">
        <f>単位行列I!Q16-'(I-M)A'!Q16</f>
        <v>-1.7009472836208193E-3</v>
      </c>
      <c r="R16" s="344">
        <f>単位行列I!R16-'(I-M)A'!R16</f>
        <v>-2.156178754552064E-3</v>
      </c>
      <c r="S16" s="344">
        <f>単位行列I!S16-'(I-M)A'!S16</f>
        <v>-6.1801686113300558E-3</v>
      </c>
      <c r="T16" s="344">
        <f>単位行列I!T16-'(I-M)A'!T16</f>
        <v>-2.4714854359172531E-3</v>
      </c>
      <c r="U16" s="344">
        <f>単位行列I!U16-'(I-M)A'!U16</f>
        <v>-3.034628614188648E-3</v>
      </c>
      <c r="V16" s="344">
        <f>単位行列I!V16-'(I-M)A'!V16</f>
        <v>-5.9936630596581992E-3</v>
      </c>
      <c r="W16" s="344">
        <f>単位行列I!W16-'(I-M)A'!W16</f>
        <v>-4.2331057853287196E-3</v>
      </c>
      <c r="X16" s="344">
        <f>単位行列I!X16-'(I-M)A'!X16</f>
        <v>-5.9734533762189302E-3</v>
      </c>
      <c r="Y16" s="344">
        <f>単位行列I!Y16-'(I-M)A'!Y16</f>
        <v>-1.6231287331266472E-3</v>
      </c>
      <c r="Z16" s="344">
        <f>単位行列I!Z16-'(I-M)A'!Z16</f>
        <v>0</v>
      </c>
      <c r="AA16" s="344">
        <f>単位行列I!AA16-'(I-M)A'!AA16</f>
        <v>-4.7594243360637688E-3</v>
      </c>
      <c r="AB16" s="344">
        <f>単位行列I!AB16-'(I-M)A'!AB16</f>
        <v>-1.6547210166676695E-3</v>
      </c>
      <c r="AC16" s="344">
        <f>単位行列I!AC16-'(I-M)A'!AC16</f>
        <v>-6.2114900310822558E-4</v>
      </c>
      <c r="AD16" s="344">
        <f>単位行列I!AD16-'(I-M)A'!AD16</f>
        <v>-3.3979203495579179E-4</v>
      </c>
      <c r="AE16" s="344">
        <f>単位行列I!AE16-'(I-M)A'!AE16</f>
        <v>-8.9535448389735988E-5</v>
      </c>
      <c r="AF16" s="344">
        <f>単位行列I!AF16-'(I-M)A'!AF16</f>
        <v>-3.3226028388243017E-4</v>
      </c>
      <c r="AG16" s="344">
        <f>単位行列I!AG16-'(I-M)A'!AG16</f>
        <v>-1.7105151541759177E-4</v>
      </c>
      <c r="AH16" s="344">
        <f>単位行列I!AH16-'(I-M)A'!AH16</f>
        <v>-1.9883070655420562E-4</v>
      </c>
      <c r="AI16" s="344">
        <f>単位行列I!AI16-'(I-M)A'!AI16</f>
        <v>-1.2637157853522536E-4</v>
      </c>
      <c r="AJ16" s="344">
        <f>単位行列I!AJ16-'(I-M)A'!AJ16</f>
        <v>-3.046024575423051E-4</v>
      </c>
      <c r="AK16" s="344">
        <f>単位行列I!AK16-'(I-M)A'!AK16</f>
        <v>-1.2368495685879093E-3</v>
      </c>
      <c r="AL16" s="344">
        <f>単位行列I!AL16-'(I-M)A'!AL16</f>
        <v>-1.6931290194056418E-3</v>
      </c>
      <c r="AM16" s="344">
        <f>単位行列I!AM16-'(I-M)A'!AM16</f>
        <v>-4.0412803656292068E-4</v>
      </c>
      <c r="AN16" s="344">
        <f>単位行列I!AN16-'(I-M)A'!AN16</f>
        <v>-5.8664516316276737E-3</v>
      </c>
      <c r="AO16" s="548">
        <f>単位行列I!AO16-'(I-M)A'!AO16</f>
        <v>-4.5857514547138317E-4</v>
      </c>
    </row>
    <row r="17" spans="1:41">
      <c r="A17" s="321" t="s">
        <v>207</v>
      </c>
      <c r="B17" s="251" t="s">
        <v>19</v>
      </c>
      <c r="C17" s="343">
        <f>単位行列I!C17-'(I-M)A'!C17</f>
        <v>-9.7038614892023948E-4</v>
      </c>
      <c r="D17" s="344">
        <f>単位行列I!D17-'(I-M)A'!D17</f>
        <v>-4.2524493379280363E-4</v>
      </c>
      <c r="E17" s="344">
        <f>単位行列I!E17-'(I-M)A'!E17</f>
        <v>-7.9288351320665261E-6</v>
      </c>
      <c r="F17" s="344">
        <f>単位行列I!F17-'(I-M)A'!F17</f>
        <v>-7.0728800210346476E-5</v>
      </c>
      <c r="G17" s="344">
        <f>単位行列I!G17-'(I-M)A'!G17</f>
        <v>-7.9424719044502822E-4</v>
      </c>
      <c r="H17" s="344">
        <f>単位行列I!H17-'(I-M)A'!H17</f>
        <v>-3.2318933467893462E-4</v>
      </c>
      <c r="I17" s="344">
        <f>単位行列I!I17-'(I-M)A'!I17</f>
        <v>-9.7675410545969331E-4</v>
      </c>
      <c r="J17" s="344">
        <f>単位行列I!J17-'(I-M)A'!J17</f>
        <v>-2.8625810624348753E-3</v>
      </c>
      <c r="K17" s="344">
        <f>単位行列I!K17-'(I-M)A'!K17</f>
        <v>-4.334634642624173E-3</v>
      </c>
      <c r="L17" s="344">
        <f>単位行列I!L17-'(I-M)A'!L17</f>
        <v>-1.5314261686556901E-3</v>
      </c>
      <c r="M17" s="344">
        <f>単位行列I!M17-'(I-M)A'!M17</f>
        <v>0.97097326354936131</v>
      </c>
      <c r="N17" s="344">
        <f>単位行列I!N17-'(I-M)A'!N17</f>
        <v>0</v>
      </c>
      <c r="O17" s="344">
        <f>単位行列I!O17-'(I-M)A'!O17</f>
        <v>-8.3839326877139131E-4</v>
      </c>
      <c r="P17" s="344">
        <f>単位行列I!P17-'(I-M)A'!P17</f>
        <v>-1.4869095741476867E-3</v>
      </c>
      <c r="Q17" s="344">
        <f>単位行列I!Q17-'(I-M)A'!Q17</f>
        <v>-5.5100532222368149E-3</v>
      </c>
      <c r="R17" s="344">
        <f>単位行列I!R17-'(I-M)A'!R17</f>
        <v>-4.7086617179721933E-3</v>
      </c>
      <c r="S17" s="344">
        <f>単位行列I!S17-'(I-M)A'!S17</f>
        <v>-2.3665159831802239E-3</v>
      </c>
      <c r="T17" s="344">
        <f>単位行列I!T17-'(I-M)A'!T17</f>
        <v>-1.7136801640917684E-2</v>
      </c>
      <c r="U17" s="344">
        <f>単位行列I!U17-'(I-M)A'!U17</f>
        <v>-3.6743076095778664E-3</v>
      </c>
      <c r="V17" s="344">
        <f>単位行列I!V17-'(I-M)A'!V17</f>
        <v>-9.3358648501905815E-4</v>
      </c>
      <c r="W17" s="344">
        <f>単位行列I!W17-'(I-M)A'!W17</f>
        <v>-6.5716259961614838E-4</v>
      </c>
      <c r="X17" s="344">
        <f>単位行列I!X17-'(I-M)A'!X17</f>
        <v>-1.6596504747554252E-3</v>
      </c>
      <c r="Y17" s="344">
        <f>単位行列I!Y17-'(I-M)A'!Y17</f>
        <v>-2.2232665851412859E-2</v>
      </c>
      <c r="Z17" s="344">
        <f>単位行列I!Z17-'(I-M)A'!Z17</f>
        <v>-1.7153826950274564E-5</v>
      </c>
      <c r="AA17" s="344">
        <f>単位行列I!AA17-'(I-M)A'!AA17</f>
        <v>-1.9967525438026952E-3</v>
      </c>
      <c r="AB17" s="344">
        <f>単位行列I!AB17-'(I-M)A'!AB17</f>
        <v>-1.959018124465837E-4</v>
      </c>
      <c r="AC17" s="344">
        <f>単位行列I!AC17-'(I-M)A'!AC17</f>
        <v>-7.9825552551584324E-5</v>
      </c>
      <c r="AD17" s="344">
        <f>単位行列I!AD17-'(I-M)A'!AD17</f>
        <v>-3.4088217741589943E-6</v>
      </c>
      <c r="AE17" s="344">
        <f>単位行列I!AE17-'(I-M)A'!AE17</f>
        <v>-4.4798167749408128E-5</v>
      </c>
      <c r="AF17" s="344">
        <f>単位行列I!AF17-'(I-M)A'!AF17</f>
        <v>-1.6503685393178733E-5</v>
      </c>
      <c r="AG17" s="344">
        <f>単位行列I!AG17-'(I-M)A'!AG17</f>
        <v>-1.2502270490937287E-6</v>
      </c>
      <c r="AH17" s="344">
        <f>単位行列I!AH17-'(I-M)A'!AH17</f>
        <v>-6.5707951970220711E-5</v>
      </c>
      <c r="AI17" s="344">
        <f>単位行列I!AI17-'(I-M)A'!AI17</f>
        <v>-5.5346377386777989E-4</v>
      </c>
      <c r="AJ17" s="344">
        <f>単位行列I!AJ17-'(I-M)A'!AJ17</f>
        <v>-3.7573556788841742E-4</v>
      </c>
      <c r="AK17" s="344">
        <f>単位行列I!AK17-'(I-M)A'!AK17</f>
        <v>-2.6782916137191109E-4</v>
      </c>
      <c r="AL17" s="344">
        <f>単位行列I!AL17-'(I-M)A'!AL17</f>
        <v>-4.5900561047249901E-4</v>
      </c>
      <c r="AM17" s="344">
        <f>単位行列I!AM17-'(I-M)A'!AM17</f>
        <v>-6.0675962133882578E-4</v>
      </c>
      <c r="AN17" s="344">
        <f>単位行列I!AN17-'(I-M)A'!AN17</f>
        <v>-2.0916854284201225E-3</v>
      </c>
      <c r="AO17" s="548">
        <f>単位行列I!AO17-'(I-M)A'!AO17</f>
        <v>-1.8565109117274598E-3</v>
      </c>
    </row>
    <row r="18" spans="1:41">
      <c r="A18" s="321" t="s">
        <v>208</v>
      </c>
      <c r="B18" s="251" t="s">
        <v>20</v>
      </c>
      <c r="C18" s="343">
        <f>単位行列I!C18-'(I-M)A'!C18</f>
        <v>-5.4629317360260621E-7</v>
      </c>
      <c r="D18" s="344">
        <f>単位行列I!D18-'(I-M)A'!D18</f>
        <v>-3.4862991402436948E-7</v>
      </c>
      <c r="E18" s="344">
        <f>単位行列I!E18-'(I-M)A'!E18</f>
        <v>-7.9303652469822294E-6</v>
      </c>
      <c r="F18" s="344">
        <f>単位行列I!F18-'(I-M)A'!F18</f>
        <v>-3.3642987294646795E-5</v>
      </c>
      <c r="G18" s="344">
        <f>単位行列I!G18-'(I-M)A'!G18</f>
        <v>0</v>
      </c>
      <c r="H18" s="344">
        <f>単位行列I!H18-'(I-M)A'!H18</f>
        <v>-3.2119803963191662E-6</v>
      </c>
      <c r="I18" s="344">
        <f>単位行列I!I18-'(I-M)A'!I18</f>
        <v>-1.2999018001748176E-4</v>
      </c>
      <c r="J18" s="344">
        <f>単位行列I!J18-'(I-M)A'!J18</f>
        <v>-3.6293589803456561E-6</v>
      </c>
      <c r="K18" s="344">
        <f>単位行列I!K18-'(I-M)A'!K18</f>
        <v>0</v>
      </c>
      <c r="L18" s="344">
        <f>単位行列I!L18-'(I-M)A'!L18</f>
        <v>-4.3673158657736078E-5</v>
      </c>
      <c r="M18" s="344">
        <f>単位行列I!M18-'(I-M)A'!M18</f>
        <v>-1.4972548566848586E-4</v>
      </c>
      <c r="N18" s="344">
        <f>単位行列I!N18-'(I-M)A'!N18</f>
        <v>0.98415205729644706</v>
      </c>
      <c r="O18" s="344">
        <f>単位行列I!O18-'(I-M)A'!O18</f>
        <v>-1.2125437246936811E-5</v>
      </c>
      <c r="P18" s="344">
        <f>単位行列I!P18-'(I-M)A'!P18</f>
        <v>-6.591049459278667E-3</v>
      </c>
      <c r="Q18" s="344">
        <f>単位行列I!Q18-'(I-M)A'!Q18</f>
        <v>-2.8840970804108195E-3</v>
      </c>
      <c r="R18" s="344">
        <f>単位行列I!R18-'(I-M)A'!R18</f>
        <v>-3.1605323655486055E-3</v>
      </c>
      <c r="S18" s="344">
        <f>単位行列I!S18-'(I-M)A'!S18</f>
        <v>-5.8454866686404895E-4</v>
      </c>
      <c r="T18" s="344">
        <f>単位行列I!T18-'(I-M)A'!T18</f>
        <v>-2.2825383561677866E-4</v>
      </c>
      <c r="U18" s="344">
        <f>単位行列I!U18-'(I-M)A'!U18</f>
        <v>-1.8324223605537921E-3</v>
      </c>
      <c r="V18" s="344">
        <f>単位行列I!V18-'(I-M)A'!V18</f>
        <v>-1.4679885819410862E-4</v>
      </c>
      <c r="W18" s="344">
        <f>単位行列I!W18-'(I-M)A'!W18</f>
        <v>-1.665733826877974E-3</v>
      </c>
      <c r="X18" s="344">
        <f>単位行列I!X18-'(I-M)A'!X18</f>
        <v>-9.8035691755823243E-5</v>
      </c>
      <c r="Y18" s="344">
        <f>単位行列I!Y18-'(I-M)A'!Y18</f>
        <v>-5.850240039854094E-4</v>
      </c>
      <c r="Z18" s="344">
        <f>単位行列I!Z18-'(I-M)A'!Z18</f>
        <v>0</v>
      </c>
      <c r="AA18" s="344">
        <f>単位行列I!AA18-'(I-M)A'!AA18</f>
        <v>-7.272388761827086E-7</v>
      </c>
      <c r="AB18" s="344">
        <f>単位行列I!AB18-'(I-M)A'!AB18</f>
        <v>0</v>
      </c>
      <c r="AC18" s="344">
        <f>単位行列I!AC18-'(I-M)A'!AC18</f>
        <v>0</v>
      </c>
      <c r="AD18" s="344">
        <f>単位行列I!AD18-'(I-M)A'!AD18</f>
        <v>0</v>
      </c>
      <c r="AE18" s="344">
        <f>単位行列I!AE18-'(I-M)A'!AE18</f>
        <v>0</v>
      </c>
      <c r="AF18" s="344">
        <f>単位行列I!AF18-'(I-M)A'!AF18</f>
        <v>-2.225102048338637E-7</v>
      </c>
      <c r="AG18" s="344">
        <f>単位行列I!AG18-'(I-M)A'!AG18</f>
        <v>0</v>
      </c>
      <c r="AH18" s="344">
        <f>単位行列I!AH18-'(I-M)A'!AH18</f>
        <v>-7.5512306774023163E-7</v>
      </c>
      <c r="AI18" s="344">
        <f>単位行列I!AI18-'(I-M)A'!AI18</f>
        <v>0</v>
      </c>
      <c r="AJ18" s="344">
        <f>単位行列I!AJ18-'(I-M)A'!AJ18</f>
        <v>-8.4109198590966396E-8</v>
      </c>
      <c r="AK18" s="344">
        <f>単位行列I!AK18-'(I-M)A'!AK18</f>
        <v>-1.0225727332761334E-7</v>
      </c>
      <c r="AL18" s="344">
        <f>単位行列I!AL18-'(I-M)A'!AL18</f>
        <v>-3.4045202807897372E-6</v>
      </c>
      <c r="AM18" s="344">
        <f>単位行列I!AM18-'(I-M)A'!AM18</f>
        <v>-5.1488844504121964E-7</v>
      </c>
      <c r="AN18" s="344">
        <f>単位行列I!AN18-'(I-M)A'!AN18</f>
        <v>-6.3239219952593731E-7</v>
      </c>
      <c r="AO18" s="548">
        <f>単位行列I!AO18-'(I-M)A'!AO18</f>
        <v>-1.2716897805540933E-4</v>
      </c>
    </row>
    <row r="19" spans="1:41">
      <c r="A19" s="321" t="s">
        <v>209</v>
      </c>
      <c r="B19" s="251" t="s">
        <v>21</v>
      </c>
      <c r="C19" s="343">
        <f>単位行列I!C19-'(I-M)A'!C19</f>
        <v>0</v>
      </c>
      <c r="D19" s="344">
        <f>単位行列I!D19-'(I-M)A'!D19</f>
        <v>0</v>
      </c>
      <c r="E19" s="344">
        <f>単位行列I!E19-'(I-M)A'!E19</f>
        <v>0</v>
      </c>
      <c r="F19" s="344">
        <f>単位行列I!F19-'(I-M)A'!F19</f>
        <v>-1.4564649064885697E-5</v>
      </c>
      <c r="G19" s="344">
        <f>単位行列I!G19-'(I-M)A'!G19</f>
        <v>-1.2963861121326017E-5</v>
      </c>
      <c r="H19" s="344">
        <f>単位行列I!H19-'(I-M)A'!H19</f>
        <v>0</v>
      </c>
      <c r="I19" s="344">
        <f>単位行列I!I19-'(I-M)A'!I19</f>
        <v>-2.7465955330964546E-5</v>
      </c>
      <c r="J19" s="344">
        <f>単位行列I!J19-'(I-M)A'!J19</f>
        <v>-1.6979362033692837E-4</v>
      </c>
      <c r="K19" s="344">
        <f>単位行列I!K19-'(I-M)A'!K19</f>
        <v>0</v>
      </c>
      <c r="L19" s="344">
        <f>単位行列I!L19-'(I-M)A'!L19</f>
        <v>-5.7484795428196461E-5</v>
      </c>
      <c r="M19" s="344">
        <f>単位行列I!M19-'(I-M)A'!M19</f>
        <v>-5.8436070674218953E-4</v>
      </c>
      <c r="N19" s="344">
        <f>単位行列I!N19-'(I-M)A'!N19</f>
        <v>5.3745505650798433E-6</v>
      </c>
      <c r="O19" s="344">
        <f>単位行列I!O19-'(I-M)A'!O19</f>
        <v>0.99627238910407157</v>
      </c>
      <c r="P19" s="344">
        <f>単位行列I!P19-'(I-M)A'!P19</f>
        <v>-1.3905144098816408E-3</v>
      </c>
      <c r="Q19" s="344">
        <f>単位行列I!Q19-'(I-M)A'!Q19</f>
        <v>-1.0146496591099633E-3</v>
      </c>
      <c r="R19" s="344">
        <f>単位行列I!R19-'(I-M)A'!R19</f>
        <v>-6.9020575569786816E-4</v>
      </c>
      <c r="S19" s="344">
        <f>単位行列I!S19-'(I-M)A'!S19</f>
        <v>-1.2518451349821929E-3</v>
      </c>
      <c r="T19" s="344">
        <f>単位行列I!T19-'(I-M)A'!T19</f>
        <v>-1.4004451561855746E-3</v>
      </c>
      <c r="U19" s="344">
        <f>単位行列I!U19-'(I-M)A'!U19</f>
        <v>-1.6899848803820494E-3</v>
      </c>
      <c r="V19" s="344">
        <f>単位行列I!V19-'(I-M)A'!V19</f>
        <v>-6.1435529044698485E-4</v>
      </c>
      <c r="W19" s="344">
        <f>単位行列I!W19-'(I-M)A'!W19</f>
        <v>-1.3000457777803379E-3</v>
      </c>
      <c r="X19" s="344">
        <f>単位行列I!X19-'(I-M)A'!X19</f>
        <v>-2.3324251387096177E-4</v>
      </c>
      <c r="Y19" s="344">
        <f>単位行列I!Y19-'(I-M)A'!Y19</f>
        <v>-2.4453743020635716E-4</v>
      </c>
      <c r="Z19" s="344">
        <f>単位行列I!Z19-'(I-M)A'!Z19</f>
        <v>-1.9531678465188294E-5</v>
      </c>
      <c r="AA19" s="344">
        <f>単位行列I!AA19-'(I-M)A'!AA19</f>
        <v>-4.1928819195816146E-6</v>
      </c>
      <c r="AB19" s="344">
        <f>単位行列I!AB19-'(I-M)A'!AB19</f>
        <v>-1.0019328136202658E-7</v>
      </c>
      <c r="AC19" s="344">
        <f>単位行列I!AC19-'(I-M)A'!AC19</f>
        <v>-2.6361495333632701E-7</v>
      </c>
      <c r="AD19" s="344">
        <f>単位行列I!AD19-'(I-M)A'!AD19</f>
        <v>0</v>
      </c>
      <c r="AE19" s="344">
        <f>単位行列I!AE19-'(I-M)A'!AE19</f>
        <v>0</v>
      </c>
      <c r="AF19" s="344">
        <f>単位行列I!AF19-'(I-M)A'!AF19</f>
        <v>-4.0441513473987142E-7</v>
      </c>
      <c r="AG19" s="344">
        <f>単位行列I!AG19-'(I-M)A'!AG19</f>
        <v>-2.1990368376400737E-6</v>
      </c>
      <c r="AH19" s="344">
        <f>単位行列I!AH19-'(I-M)A'!AH19</f>
        <v>-3.6870771591418425E-6</v>
      </c>
      <c r="AI19" s="344">
        <f>単位行列I!AI19-'(I-M)A'!AI19</f>
        <v>-1.4114873131998088E-7</v>
      </c>
      <c r="AJ19" s="344">
        <f>単位行列I!AJ19-'(I-M)A'!AJ19</f>
        <v>-3.1666178734600164E-5</v>
      </c>
      <c r="AK19" s="344">
        <f>単位行列I!AK19-'(I-M)A'!AK19</f>
        <v>-5.8570453507099258E-6</v>
      </c>
      <c r="AL19" s="344">
        <f>単位行列I!AL19-'(I-M)A'!AL19</f>
        <v>-8.1540518001141471E-6</v>
      </c>
      <c r="AM19" s="344">
        <f>単位行列I!AM19-'(I-M)A'!AM19</f>
        <v>-7.9046917643337539E-6</v>
      </c>
      <c r="AN19" s="344">
        <f>単位行列I!AN19-'(I-M)A'!AN19</f>
        <v>-2.1246411051237023E-5</v>
      </c>
      <c r="AO19" s="548">
        <f>単位行列I!AO19-'(I-M)A'!AO19</f>
        <v>-8.0782653958977424E-5</v>
      </c>
    </row>
    <row r="20" spans="1:41">
      <c r="A20" s="321" t="s">
        <v>210</v>
      </c>
      <c r="B20" s="251" t="s">
        <v>22</v>
      </c>
      <c r="C20" s="343">
        <f>単位行列I!C20-'(I-M)A'!C20</f>
        <v>-1.8194908375397767E-4</v>
      </c>
      <c r="D20" s="344">
        <f>単位行列I!D20-'(I-M)A'!D20</f>
        <v>-3.0199383580344161E-4</v>
      </c>
      <c r="E20" s="344">
        <f>単位行列I!E20-'(I-M)A'!E20</f>
        <v>-2.1003816606755219E-4</v>
      </c>
      <c r="F20" s="344">
        <f>単位行列I!F20-'(I-M)A'!F20</f>
        <v>-1.0538261519047695E-3</v>
      </c>
      <c r="G20" s="344">
        <f>単位行列I!G20-'(I-M)A'!G20</f>
        <v>-1.0158048543549131E-3</v>
      </c>
      <c r="H20" s="344">
        <f>単位行列I!H20-'(I-M)A'!H20</f>
        <v>-6.3926584428343361E-4</v>
      </c>
      <c r="I20" s="344">
        <f>単位行列I!I20-'(I-M)A'!I20</f>
        <v>-1.0692121113986838E-3</v>
      </c>
      <c r="J20" s="344">
        <f>単位行列I!J20-'(I-M)A'!J20</f>
        <v>-1.7245447765484555E-3</v>
      </c>
      <c r="K20" s="344">
        <f>単位行列I!K20-'(I-M)A'!K20</f>
        <v>-1.1824698440546102E-5</v>
      </c>
      <c r="L20" s="344">
        <f>単位行列I!L20-'(I-M)A'!L20</f>
        <v>-4.0202098868280457E-4</v>
      </c>
      <c r="M20" s="344">
        <f>単位行列I!M20-'(I-M)A'!M20</f>
        <v>-2.4493767885522951E-3</v>
      </c>
      <c r="N20" s="344">
        <f>単位行列I!N20-'(I-M)A'!N20</f>
        <v>-1.4157715677973761E-5</v>
      </c>
      <c r="O20" s="344">
        <f>単位行列I!O20-'(I-M)A'!O20</f>
        <v>-2.0924020876102474E-5</v>
      </c>
      <c r="P20" s="344">
        <f>単位行列I!P20-'(I-M)A'!P20</f>
        <v>0.99083569188621745</v>
      </c>
      <c r="Q20" s="344">
        <f>単位行列I!Q20-'(I-M)A'!Q20</f>
        <v>-4.2772067421941833E-3</v>
      </c>
      <c r="R20" s="344">
        <f>単位行列I!R20-'(I-M)A'!R20</f>
        <v>-7.0007038867706426E-3</v>
      </c>
      <c r="S20" s="344">
        <f>単位行列I!S20-'(I-M)A'!S20</f>
        <v>-5.1456937478853524E-3</v>
      </c>
      <c r="T20" s="344">
        <f>単位行列I!T20-'(I-M)A'!T20</f>
        <v>-3.723516579320546E-3</v>
      </c>
      <c r="U20" s="344">
        <f>単位行列I!U20-'(I-M)A'!U20</f>
        <v>-5.0914877854064513E-3</v>
      </c>
      <c r="V20" s="344">
        <f>単位行列I!V20-'(I-M)A'!V20</f>
        <v>-5.7838960773393695E-3</v>
      </c>
      <c r="W20" s="344">
        <f>単位行列I!W20-'(I-M)A'!W20</f>
        <v>-2.6550626762040334E-3</v>
      </c>
      <c r="X20" s="344">
        <f>単位行列I!X20-'(I-M)A'!X20</f>
        <v>-1.5748131412751012E-3</v>
      </c>
      <c r="Y20" s="344">
        <f>単位行列I!Y20-'(I-M)A'!Y20</f>
        <v>-1.2425387631311532E-2</v>
      </c>
      <c r="Z20" s="344">
        <f>単位行列I!Z20-'(I-M)A'!Z20</f>
        <v>-1.0847067539350201E-4</v>
      </c>
      <c r="AA20" s="344">
        <f>単位行列I!AA20-'(I-M)A'!AA20</f>
        <v>-1.1111698204889858E-4</v>
      </c>
      <c r="AB20" s="344">
        <f>単位行列I!AB20-'(I-M)A'!AB20</f>
        <v>-2.2939833459392843E-5</v>
      </c>
      <c r="AC20" s="344">
        <f>単位行列I!AC20-'(I-M)A'!AC20</f>
        <v>-3.9423307682974392E-4</v>
      </c>
      <c r="AD20" s="344">
        <f>単位行列I!AD20-'(I-M)A'!AD20</f>
        <v>-1.6926126143289967E-5</v>
      </c>
      <c r="AE20" s="344">
        <f>単位行列I!AE20-'(I-M)A'!AE20</f>
        <v>-7.0912147819572624E-5</v>
      </c>
      <c r="AF20" s="344">
        <f>単位行列I!AF20-'(I-M)A'!AF20</f>
        <v>-1.5586244742503882E-4</v>
      </c>
      <c r="AG20" s="344">
        <f>単位行列I!AG20-'(I-M)A'!AG20</f>
        <v>-8.1560001951041472E-5</v>
      </c>
      <c r="AH20" s="344">
        <f>単位行列I!AH20-'(I-M)A'!AH20</f>
        <v>-5.6407832578585161E-4</v>
      </c>
      <c r="AI20" s="344">
        <f>単位行列I!AI20-'(I-M)A'!AI20</f>
        <v>-2.0551737028023702E-5</v>
      </c>
      <c r="AJ20" s="344">
        <f>単位行列I!AJ20-'(I-M)A'!AJ20</f>
        <v>-5.6736203410539314E-5</v>
      </c>
      <c r="AK20" s="344">
        <f>単位行列I!AK20-'(I-M)A'!AK20</f>
        <v>-4.6281467317316107E-4</v>
      </c>
      <c r="AL20" s="344">
        <f>単位行列I!AL20-'(I-M)A'!AL20</f>
        <v>-1.4981954276920749E-4</v>
      </c>
      <c r="AM20" s="344">
        <f>単位行列I!AM20-'(I-M)A'!AM20</f>
        <v>-3.2240763222251195E-4</v>
      </c>
      <c r="AN20" s="344">
        <f>単位行列I!AN20-'(I-M)A'!AN20</f>
        <v>-5.7884348535430541E-5</v>
      </c>
      <c r="AO20" s="548">
        <f>単位行列I!AO20-'(I-M)A'!AO20</f>
        <v>-8.548678789636326E-4</v>
      </c>
    </row>
    <row r="21" spans="1:41">
      <c r="A21" s="321" t="s">
        <v>211</v>
      </c>
      <c r="B21" s="251" t="s">
        <v>247</v>
      </c>
      <c r="C21" s="343">
        <f>単位行列I!C21-'(I-M)A'!C21</f>
        <v>0</v>
      </c>
      <c r="D21" s="344">
        <f>単位行列I!D21-'(I-M)A'!D21</f>
        <v>-1.2967288150083194E-6</v>
      </c>
      <c r="E21" s="344">
        <f>単位行列I!E21-'(I-M)A'!E21</f>
        <v>0</v>
      </c>
      <c r="F21" s="344">
        <f>単位行列I!F21-'(I-M)A'!F21</f>
        <v>-3.3028357508936175E-5</v>
      </c>
      <c r="G21" s="344">
        <f>単位行列I!G21-'(I-M)A'!G21</f>
        <v>0</v>
      </c>
      <c r="H21" s="344">
        <f>単位行列I!H21-'(I-M)A'!H21</f>
        <v>0</v>
      </c>
      <c r="I21" s="344">
        <f>単位行列I!I21-'(I-M)A'!I21</f>
        <v>-2.0985174417076983E-5</v>
      </c>
      <c r="J21" s="344">
        <f>単位行列I!J21-'(I-M)A'!J21</f>
        <v>-7.8095697641273662E-7</v>
      </c>
      <c r="K21" s="344">
        <f>単位行列I!K21-'(I-M)A'!K21</f>
        <v>0</v>
      </c>
      <c r="L21" s="344">
        <f>単位行列I!L21-'(I-M)A'!L21</f>
        <v>-1.6715503591169801E-5</v>
      </c>
      <c r="M21" s="344">
        <f>単位行列I!M21-'(I-M)A'!M21</f>
        <v>-1.2435398880261781E-4</v>
      </c>
      <c r="N21" s="344">
        <f>単位行列I!N21-'(I-M)A'!N21</f>
        <v>0</v>
      </c>
      <c r="O21" s="344">
        <f>単位行列I!O21-'(I-M)A'!O21</f>
        <v>0</v>
      </c>
      <c r="P21" s="344">
        <f>単位行列I!P21-'(I-M)A'!P21</f>
        <v>-3.335379492053876E-5</v>
      </c>
      <c r="Q21" s="344">
        <f>単位行列I!Q21-'(I-M)A'!Q21</f>
        <v>0.99443369027537443</v>
      </c>
      <c r="R21" s="344">
        <f>単位行列I!R21-'(I-M)A'!R21</f>
        <v>-1.2209768629582779E-3</v>
      </c>
      <c r="S21" s="344">
        <f>単位行列I!S21-'(I-M)A'!S21</f>
        <v>-4.0682318978380977E-4</v>
      </c>
      <c r="T21" s="344">
        <f>単位行列I!T21-'(I-M)A'!T21</f>
        <v>-8.6829292802984853E-5</v>
      </c>
      <c r="U21" s="344">
        <f>単位行列I!U21-'(I-M)A'!U21</f>
        <v>-8.7666004618942883E-4</v>
      </c>
      <c r="V21" s="344">
        <f>単位行列I!V21-'(I-M)A'!V21</f>
        <v>-4.8671652710636274E-5</v>
      </c>
      <c r="W21" s="344">
        <f>単位行列I!W21-'(I-M)A'!W21</f>
        <v>-3.8810918571350478E-4</v>
      </c>
      <c r="X21" s="344">
        <f>単位行列I!X21-'(I-M)A'!X21</f>
        <v>-7.2269914617867766E-5</v>
      </c>
      <c r="Y21" s="344">
        <f>単位行列I!Y21-'(I-M)A'!Y21</f>
        <v>-1.7762247427033319E-4</v>
      </c>
      <c r="Z21" s="344">
        <f>単位行列I!Z21-'(I-M)A'!Z21</f>
        <v>0</v>
      </c>
      <c r="AA21" s="344">
        <f>単位行列I!AA21-'(I-M)A'!AA21</f>
        <v>-4.2020612918808054E-4</v>
      </c>
      <c r="AB21" s="344">
        <f>単位行列I!AB21-'(I-M)A'!AB21</f>
        <v>0</v>
      </c>
      <c r="AC21" s="344">
        <f>単位行列I!AC21-'(I-M)A'!AC21</f>
        <v>-1.3310851624040764E-7</v>
      </c>
      <c r="AD21" s="344">
        <f>単位行列I!AD21-'(I-M)A'!AD21</f>
        <v>-1.1308580940625284E-9</v>
      </c>
      <c r="AE21" s="344">
        <f>単位行列I!AE21-'(I-M)A'!AE21</f>
        <v>0</v>
      </c>
      <c r="AF21" s="344">
        <f>単位行列I!AF21-'(I-M)A'!AF21</f>
        <v>-1.9217519518673993E-6</v>
      </c>
      <c r="AG21" s="344">
        <f>単位行列I!AG21-'(I-M)A'!AG21</f>
        <v>-3.7149652795681476E-8</v>
      </c>
      <c r="AH21" s="344">
        <f>単位行列I!AH21-'(I-M)A'!AH21</f>
        <v>-9.142847538937852E-6</v>
      </c>
      <c r="AI21" s="344">
        <f>単位行列I!AI21-'(I-M)A'!AI21</f>
        <v>0</v>
      </c>
      <c r="AJ21" s="344">
        <f>単位行列I!AJ21-'(I-M)A'!AJ21</f>
        <v>-4.464646066152347E-9</v>
      </c>
      <c r="AK21" s="344">
        <f>単位行列I!AK21-'(I-M)A'!AK21</f>
        <v>0</v>
      </c>
      <c r="AL21" s="344">
        <f>単位行列I!AL21-'(I-M)A'!AL21</f>
        <v>-1.772160765320958E-4</v>
      </c>
      <c r="AM21" s="344">
        <f>単位行列I!AM21-'(I-M)A'!AM21</f>
        <v>-7.3091964092718866E-8</v>
      </c>
      <c r="AN21" s="344">
        <f>単位行列I!AN21-'(I-M)A'!AN21</f>
        <v>0</v>
      </c>
      <c r="AO21" s="548">
        <f>単位行列I!AO21-'(I-M)A'!AO21</f>
        <v>0</v>
      </c>
    </row>
    <row r="22" spans="1:41">
      <c r="A22" s="321" t="s">
        <v>212</v>
      </c>
      <c r="B22" s="251" t="s">
        <v>248</v>
      </c>
      <c r="C22" s="343">
        <f>単位行列I!C22-'(I-M)A'!C22</f>
        <v>0</v>
      </c>
      <c r="D22" s="344">
        <f>単位行列I!D22-'(I-M)A'!D22</f>
        <v>-8.6676611120131288E-5</v>
      </c>
      <c r="E22" s="344">
        <f>単位行列I!E22-'(I-M)A'!E22</f>
        <v>0</v>
      </c>
      <c r="F22" s="344">
        <f>単位行列I!F22-'(I-M)A'!F22</f>
        <v>-3.140622885477278E-4</v>
      </c>
      <c r="G22" s="344">
        <f>単位行列I!G22-'(I-M)A'!G22</f>
        <v>0</v>
      </c>
      <c r="H22" s="344">
        <f>単位行列I!H22-'(I-M)A'!H22</f>
        <v>0</v>
      </c>
      <c r="I22" s="344">
        <f>単位行列I!I22-'(I-M)A'!I22</f>
        <v>-1.75939355520898E-5</v>
      </c>
      <c r="J22" s="344">
        <f>単位行列I!J22-'(I-M)A'!J22</f>
        <v>0</v>
      </c>
      <c r="K22" s="344">
        <f>単位行列I!K22-'(I-M)A'!K22</f>
        <v>-3.2223790116092432E-5</v>
      </c>
      <c r="L22" s="344">
        <f>単位行列I!L22-'(I-M)A'!L22</f>
        <v>-1.1115544205614651E-3</v>
      </c>
      <c r="M22" s="344">
        <f>単位行列I!M22-'(I-M)A'!M22</f>
        <v>-1.1230450296523674E-3</v>
      </c>
      <c r="N22" s="344">
        <f>単位行列I!N22-'(I-M)A'!N22</f>
        <v>-1.4975359299505416E-4</v>
      </c>
      <c r="O22" s="344">
        <f>単位行列I!O22-'(I-M)A'!O22</f>
        <v>-5.3852777483164211E-6</v>
      </c>
      <c r="P22" s="344">
        <f>単位行列I!P22-'(I-M)A'!P22</f>
        <v>-1.7304798052743102E-4</v>
      </c>
      <c r="Q22" s="344">
        <f>単位行列I!Q22-'(I-M)A'!Q22</f>
        <v>-2.6825470912718898E-3</v>
      </c>
      <c r="R22" s="344">
        <f>単位行列I!R22-'(I-M)A'!R22</f>
        <v>0.97681616596189824</v>
      </c>
      <c r="S22" s="344">
        <f>単位行列I!S22-'(I-M)A'!S22</f>
        <v>-4.6185862031369564E-4</v>
      </c>
      <c r="T22" s="344">
        <f>単位行列I!T22-'(I-M)A'!T22</f>
        <v>-1.0157536606568457E-3</v>
      </c>
      <c r="U22" s="344">
        <f>単位行列I!U22-'(I-M)A'!U22</f>
        <v>-7.3067850764296869E-4</v>
      </c>
      <c r="V22" s="344">
        <f>単位行列I!V22-'(I-M)A'!V22</f>
        <v>-3.4960153638370108E-4</v>
      </c>
      <c r="W22" s="344">
        <f>単位行列I!W22-'(I-M)A'!W22</f>
        <v>-6.5456033359574759E-4</v>
      </c>
      <c r="X22" s="344">
        <f>単位行列I!X22-'(I-M)A'!X22</f>
        <v>-1.2055601289909865E-4</v>
      </c>
      <c r="Y22" s="344">
        <f>単位行列I!Y22-'(I-M)A'!Y22</f>
        <v>-3.1851134962915081E-5</v>
      </c>
      <c r="Z22" s="344">
        <f>単位行列I!Z22-'(I-M)A'!Z22</f>
        <v>-1.3902233030315007E-6</v>
      </c>
      <c r="AA22" s="344">
        <f>単位行列I!AA22-'(I-M)A'!AA22</f>
        <v>-1.011569860831947E-4</v>
      </c>
      <c r="AB22" s="344">
        <f>単位行列I!AB22-'(I-M)A'!AB22</f>
        <v>0</v>
      </c>
      <c r="AC22" s="344">
        <f>単位行列I!AC22-'(I-M)A'!AC22</f>
        <v>-1.0054911478929975E-6</v>
      </c>
      <c r="AD22" s="344">
        <f>単位行列I!AD22-'(I-M)A'!AD22</f>
        <v>0</v>
      </c>
      <c r="AE22" s="344">
        <f>単位行列I!AE22-'(I-M)A'!AE22</f>
        <v>0</v>
      </c>
      <c r="AF22" s="344">
        <f>単位行列I!AF22-'(I-M)A'!AF22</f>
        <v>-2.0727372143323701E-5</v>
      </c>
      <c r="AG22" s="344">
        <f>単位行列I!AG22-'(I-M)A'!AG22</f>
        <v>-1.0804082649278617E-6</v>
      </c>
      <c r="AH22" s="344">
        <f>単位行列I!AH22-'(I-M)A'!AH22</f>
        <v>-4.5071444768795255E-6</v>
      </c>
      <c r="AI22" s="344">
        <f>単位行列I!AI22-'(I-M)A'!AI22</f>
        <v>0</v>
      </c>
      <c r="AJ22" s="344">
        <f>単位行列I!AJ22-'(I-M)A'!AJ22</f>
        <v>0</v>
      </c>
      <c r="AK22" s="344">
        <f>単位行列I!AK22-'(I-M)A'!AK22</f>
        <v>0</v>
      </c>
      <c r="AL22" s="344">
        <f>単位行列I!AL22-'(I-M)A'!AL22</f>
        <v>-2.5632612696782414E-3</v>
      </c>
      <c r="AM22" s="344">
        <f>単位行列I!AM22-'(I-M)A'!AM22</f>
        <v>-1.2540198515187921E-6</v>
      </c>
      <c r="AN22" s="344">
        <f>単位行列I!AN22-'(I-M)A'!AN22</f>
        <v>0</v>
      </c>
      <c r="AO22" s="548">
        <f>単位行列I!AO22-'(I-M)A'!AO22</f>
        <v>0</v>
      </c>
    </row>
    <row r="23" spans="1:41">
      <c r="A23" s="321" t="s">
        <v>213</v>
      </c>
      <c r="B23" s="251" t="s">
        <v>249</v>
      </c>
      <c r="C23" s="343">
        <f>単位行列I!C23-'(I-M)A'!C23</f>
        <v>-1.1263658231318532E-5</v>
      </c>
      <c r="D23" s="344">
        <f>単位行列I!D23-'(I-M)A'!D23</f>
        <v>-9.0205059415861186E-6</v>
      </c>
      <c r="E23" s="344">
        <f>単位行列I!E23-'(I-M)A'!E23</f>
        <v>-8.8939971183746573E-7</v>
      </c>
      <c r="F23" s="344">
        <f>単位行列I!F23-'(I-M)A'!F23</f>
        <v>0</v>
      </c>
      <c r="G23" s="344">
        <f>単位行列I!G23-'(I-M)A'!G23</f>
        <v>0</v>
      </c>
      <c r="H23" s="344">
        <f>単位行列I!H23-'(I-M)A'!H23</f>
        <v>0</v>
      </c>
      <c r="I23" s="344">
        <f>単位行列I!I23-'(I-M)A'!I23</f>
        <v>0</v>
      </c>
      <c r="J23" s="344">
        <f>単位行列I!J23-'(I-M)A'!J23</f>
        <v>-2.3034566637518423E-8</v>
      </c>
      <c r="K23" s="344">
        <f>単位行列I!K23-'(I-M)A'!K23</f>
        <v>0</v>
      </c>
      <c r="L23" s="344">
        <f>単位行列I!L23-'(I-M)A'!L23</f>
        <v>0</v>
      </c>
      <c r="M23" s="344">
        <f>単位行列I!M23-'(I-M)A'!M23</f>
        <v>0</v>
      </c>
      <c r="N23" s="344">
        <f>単位行列I!N23-'(I-M)A'!N23</f>
        <v>0</v>
      </c>
      <c r="O23" s="344">
        <f>単位行列I!O23-'(I-M)A'!O23</f>
        <v>0</v>
      </c>
      <c r="P23" s="344">
        <f>単位行列I!P23-'(I-M)A'!P23</f>
        <v>-1.0495159024871161E-6</v>
      </c>
      <c r="Q23" s="344">
        <f>単位行列I!Q23-'(I-M)A'!Q23</f>
        <v>-1.8227654768204188E-4</v>
      </c>
      <c r="R23" s="344">
        <f>単位行列I!R23-'(I-M)A'!R23</f>
        <v>-1.6429888410883297E-4</v>
      </c>
      <c r="S23" s="344">
        <f>単位行列I!S23-'(I-M)A'!S23</f>
        <v>0.99606802728285904</v>
      </c>
      <c r="T23" s="344">
        <f>単位行列I!T23-'(I-M)A'!T23</f>
        <v>-1.6479980036626402E-6</v>
      </c>
      <c r="U23" s="344">
        <f>単位行列I!U23-'(I-M)A'!U23</f>
        <v>-6.618065945990122E-6</v>
      </c>
      <c r="V23" s="344">
        <f>単位行列I!V23-'(I-M)A'!V23</f>
        <v>-1.158693696877585E-4</v>
      </c>
      <c r="W23" s="344">
        <f>単位行列I!W23-'(I-M)A'!W23</f>
        <v>-1.3427542238171243E-5</v>
      </c>
      <c r="X23" s="344">
        <f>単位行列I!X23-'(I-M)A'!X23</f>
        <v>-7.5385595763681502E-6</v>
      </c>
      <c r="Y23" s="344">
        <f>単位行列I!Y23-'(I-M)A'!Y23</f>
        <v>-9.3923807863897949E-6</v>
      </c>
      <c r="Z23" s="344">
        <f>単位行列I!Z23-'(I-M)A'!Z23</f>
        <v>0</v>
      </c>
      <c r="AA23" s="344">
        <f>単位行列I!AA23-'(I-M)A'!AA23</f>
        <v>-6.9745855718882415E-6</v>
      </c>
      <c r="AB23" s="344">
        <f>単位行列I!AB23-'(I-M)A'!AB23</f>
        <v>-1.718627532276406E-6</v>
      </c>
      <c r="AC23" s="344">
        <f>単位行列I!AC23-'(I-M)A'!AC23</f>
        <v>-5.7687692491595085E-5</v>
      </c>
      <c r="AD23" s="344">
        <f>単位行列I!AD23-'(I-M)A'!AD23</f>
        <v>-6.1359872550397123E-7</v>
      </c>
      <c r="AE23" s="344">
        <f>単位行列I!AE23-'(I-M)A'!AE23</f>
        <v>0</v>
      </c>
      <c r="AF23" s="344">
        <f>単位行列I!AF23-'(I-M)A'!AF23</f>
        <v>-2.1706666218421614E-6</v>
      </c>
      <c r="AG23" s="344">
        <f>単位行列I!AG23-'(I-M)A'!AG23</f>
        <v>-1.9856750709166289E-6</v>
      </c>
      <c r="AH23" s="344">
        <f>単位行列I!AH23-'(I-M)A'!AH23</f>
        <v>-1.6291311353331018E-4</v>
      </c>
      <c r="AI23" s="344">
        <f>単位行列I!AI23-'(I-M)A'!AI23</f>
        <v>0</v>
      </c>
      <c r="AJ23" s="344">
        <f>単位行列I!AJ23-'(I-M)A'!AJ23</f>
        <v>-7.5961658424366415E-4</v>
      </c>
      <c r="AK23" s="344">
        <f>単位行列I!AK23-'(I-M)A'!AK23</f>
        <v>0</v>
      </c>
      <c r="AL23" s="344">
        <f>単位行列I!AL23-'(I-M)A'!AL23</f>
        <v>-1.7608085754812852E-4</v>
      </c>
      <c r="AM23" s="344">
        <f>単位行列I!AM23-'(I-M)A'!AM23</f>
        <v>-7.6098525194891254E-5</v>
      </c>
      <c r="AN23" s="344">
        <f>単位行列I!AN23-'(I-M)A'!AN23</f>
        <v>-1.5655501731570145E-3</v>
      </c>
      <c r="AO23" s="548">
        <f>単位行列I!AO23-'(I-M)A'!AO23</f>
        <v>0</v>
      </c>
    </row>
    <row r="24" spans="1:41">
      <c r="A24" s="321" t="s">
        <v>214</v>
      </c>
      <c r="B24" s="251" t="s">
        <v>197</v>
      </c>
      <c r="C24" s="343">
        <f>単位行列I!C24-'(I-M)A'!C24</f>
        <v>0</v>
      </c>
      <c r="D24" s="344">
        <f>単位行列I!D24-'(I-M)A'!D24</f>
        <v>0</v>
      </c>
      <c r="E24" s="344">
        <f>単位行列I!E24-'(I-M)A'!E24</f>
        <v>-9.0042004606741871E-7</v>
      </c>
      <c r="F24" s="344">
        <f>単位行列I!F24-'(I-M)A'!F24</f>
        <v>-3.5199899487561338E-5</v>
      </c>
      <c r="G24" s="344">
        <f>単位行列I!G24-'(I-M)A'!G24</f>
        <v>-3.8517312744261375E-7</v>
      </c>
      <c r="H24" s="344">
        <f>単位行列I!H24-'(I-M)A'!H24</f>
        <v>-1.1601450398950366E-6</v>
      </c>
      <c r="I24" s="344">
        <f>単位行列I!I24-'(I-M)A'!I24</f>
        <v>-1.6912966473143289E-6</v>
      </c>
      <c r="J24" s="344">
        <f>単位行列I!J24-'(I-M)A'!J24</f>
        <v>-3.943531746573277E-5</v>
      </c>
      <c r="K24" s="344">
        <f>単位行列I!K24-'(I-M)A'!K24</f>
        <v>-1.421793549197127E-5</v>
      </c>
      <c r="L24" s="344">
        <f>単位行列I!L24-'(I-M)A'!L24</f>
        <v>-4.4620361712197701E-6</v>
      </c>
      <c r="M24" s="344">
        <f>単位行列I!M24-'(I-M)A'!M24</f>
        <v>-1.1054627959682669E-7</v>
      </c>
      <c r="N24" s="344">
        <f>単位行列I!N24-'(I-M)A'!N24</f>
        <v>-1.3870706061097617E-5</v>
      </c>
      <c r="O24" s="344">
        <f>単位行列I!O24-'(I-M)A'!O24</f>
        <v>-2.6425578371108535E-6</v>
      </c>
      <c r="P24" s="344">
        <f>単位行列I!P24-'(I-M)A'!P24</f>
        <v>-7.5386034706988842E-5</v>
      </c>
      <c r="Q24" s="344">
        <f>単位行列I!Q24-'(I-M)A'!Q24</f>
        <v>-5.2620358048106972E-3</v>
      </c>
      <c r="R24" s="344">
        <f>単位行列I!R24-'(I-M)A'!R24</f>
        <v>-2.9270021278042014E-3</v>
      </c>
      <c r="S24" s="344">
        <f>単位行列I!S24-'(I-M)A'!S24</f>
        <v>-6.4019360747618229E-2</v>
      </c>
      <c r="T24" s="344">
        <f>単位行列I!T24-'(I-M)A'!T24</f>
        <v>0.85837744359283641</v>
      </c>
      <c r="U24" s="344">
        <f>単位行列I!U24-'(I-M)A'!U24</f>
        <v>-3.9510101158732221E-2</v>
      </c>
      <c r="V24" s="344">
        <f>単位行列I!V24-'(I-M)A'!V24</f>
        <v>-0.16706482560013652</v>
      </c>
      <c r="W24" s="344">
        <f>単位行列I!W24-'(I-M)A'!W24</f>
        <v>-3.8760029873322974E-3</v>
      </c>
      <c r="X24" s="344">
        <f>単位行列I!X24-'(I-M)A'!X24</f>
        <v>-7.1453147029548981E-3</v>
      </c>
      <c r="Y24" s="344">
        <f>単位行列I!Y24-'(I-M)A'!Y24</f>
        <v>-1.2549698454240196E-4</v>
      </c>
      <c r="Z24" s="344">
        <f>単位行列I!Z24-'(I-M)A'!Z24</f>
        <v>-5.5525570139589927E-6</v>
      </c>
      <c r="AA24" s="344">
        <f>単位行列I!AA24-'(I-M)A'!AA24</f>
        <v>-1.3553145215026012E-5</v>
      </c>
      <c r="AB24" s="344">
        <f>単位行列I!AB24-'(I-M)A'!AB24</f>
        <v>0</v>
      </c>
      <c r="AC24" s="344">
        <f>単位行列I!AC24-'(I-M)A'!AC24</f>
        <v>-1.7780822115434234E-5</v>
      </c>
      <c r="AD24" s="344">
        <f>単位行列I!AD24-'(I-M)A'!AD24</f>
        <v>-3.6472309070411109E-5</v>
      </c>
      <c r="AE24" s="344">
        <f>単位行列I!AE24-'(I-M)A'!AE24</f>
        <v>0</v>
      </c>
      <c r="AF24" s="344">
        <f>単位行列I!AF24-'(I-M)A'!AF24</f>
        <v>-3.5287660745942918E-6</v>
      </c>
      <c r="AG24" s="344">
        <f>単位行列I!AG24-'(I-M)A'!AG24</f>
        <v>-1.5341227061647122E-3</v>
      </c>
      <c r="AH24" s="344">
        <f>単位行列I!AH24-'(I-M)A'!AH24</f>
        <v>-9.2169963609851945E-4</v>
      </c>
      <c r="AI24" s="344">
        <f>単位行列I!AI24-'(I-M)A'!AI24</f>
        <v>-9.0725635125085322E-4</v>
      </c>
      <c r="AJ24" s="344">
        <f>単位行列I!AJ24-'(I-M)A'!AJ24</f>
        <v>-1.8406171454900084E-6</v>
      </c>
      <c r="AK24" s="344">
        <f>単位行列I!AK24-'(I-M)A'!AK24</f>
        <v>0</v>
      </c>
      <c r="AL24" s="344">
        <f>単位行列I!AL24-'(I-M)A'!AL24</f>
        <v>-3.9180701187314856E-3</v>
      </c>
      <c r="AM24" s="344">
        <f>単位行列I!AM24-'(I-M)A'!AM24</f>
        <v>-4.9112283092933798E-6</v>
      </c>
      <c r="AN24" s="344">
        <f>単位行列I!AN24-'(I-M)A'!AN24</f>
        <v>-2.0586621942562243E-2</v>
      </c>
      <c r="AO24" s="548">
        <f>単位行列I!AO24-'(I-M)A'!AO24</f>
        <v>0</v>
      </c>
    </row>
    <row r="25" spans="1:41">
      <c r="A25" s="321" t="s">
        <v>215</v>
      </c>
      <c r="B25" s="251" t="s">
        <v>23</v>
      </c>
      <c r="C25" s="343">
        <f>単位行列I!C25-'(I-M)A'!C25</f>
        <v>-1.1846958011347889E-5</v>
      </c>
      <c r="D25" s="344">
        <f>単位行列I!D25-'(I-M)A'!D25</f>
        <v>0</v>
      </c>
      <c r="E25" s="344">
        <f>単位行列I!E25-'(I-M)A'!E25</f>
        <v>-6.5772233067728562E-5</v>
      </c>
      <c r="F25" s="344">
        <f>単位行列I!F25-'(I-M)A'!F25</f>
        <v>-1.7174451453522737E-4</v>
      </c>
      <c r="G25" s="344">
        <f>単位行列I!G25-'(I-M)A'!G25</f>
        <v>0</v>
      </c>
      <c r="H25" s="344">
        <f>単位行列I!H25-'(I-M)A'!H25</f>
        <v>0</v>
      </c>
      <c r="I25" s="344">
        <f>単位行列I!I25-'(I-M)A'!I25</f>
        <v>-1.3371721431197655E-5</v>
      </c>
      <c r="J25" s="344">
        <f>単位行列I!J25-'(I-M)A'!J25</f>
        <v>-6.38318894033727E-8</v>
      </c>
      <c r="K25" s="344">
        <f>単位行列I!K25-'(I-M)A'!K25</f>
        <v>0</v>
      </c>
      <c r="L25" s="344">
        <f>単位行列I!L25-'(I-M)A'!L25</f>
        <v>-4.9293323492603744E-6</v>
      </c>
      <c r="M25" s="344">
        <f>単位行列I!M25-'(I-M)A'!M25</f>
        <v>-2.4424694520486473E-6</v>
      </c>
      <c r="N25" s="344">
        <f>単位行列I!N25-'(I-M)A'!N25</f>
        <v>0</v>
      </c>
      <c r="O25" s="344">
        <f>単位行列I!O25-'(I-M)A'!O25</f>
        <v>-2.4497666830256255E-7</v>
      </c>
      <c r="P25" s="344">
        <f>単位行列I!P25-'(I-M)A'!P25</f>
        <v>-1.0155643955753301E-4</v>
      </c>
      <c r="Q25" s="344">
        <f>単位行列I!Q25-'(I-M)A'!Q25</f>
        <v>-2.3389726886353466E-3</v>
      </c>
      <c r="R25" s="344">
        <f>単位行列I!R25-'(I-M)A'!R25</f>
        <v>-2.9758497359939407E-3</v>
      </c>
      <c r="S25" s="344">
        <f>単位行列I!S25-'(I-M)A'!S25</f>
        <v>-2.968326479657636E-3</v>
      </c>
      <c r="T25" s="344">
        <f>単位行列I!T25-'(I-M)A'!T25</f>
        <v>-2.9978056956870918E-3</v>
      </c>
      <c r="U25" s="344">
        <f>単位行列I!U25-'(I-M)A'!U25</f>
        <v>0.96987318313446402</v>
      </c>
      <c r="V25" s="344">
        <f>単位行列I!V25-'(I-M)A'!V25</f>
        <v>-2.7442381663021426E-3</v>
      </c>
      <c r="W25" s="344">
        <f>単位行列I!W25-'(I-M)A'!W25</f>
        <v>-1.0774531036375551E-2</v>
      </c>
      <c r="X25" s="344">
        <f>単位行列I!X25-'(I-M)A'!X25</f>
        <v>-5.9192244525891041E-4</v>
      </c>
      <c r="Y25" s="344">
        <f>単位行列I!Y25-'(I-M)A'!Y25</f>
        <v>-1.1565176378759028E-3</v>
      </c>
      <c r="Z25" s="344">
        <f>単位行列I!Z25-'(I-M)A'!Z25</f>
        <v>-1.0273207114269185E-6</v>
      </c>
      <c r="AA25" s="344">
        <f>単位行列I!AA25-'(I-M)A'!AA25</f>
        <v>-3.9194908475871792E-5</v>
      </c>
      <c r="AB25" s="344">
        <f>単位行列I!AB25-'(I-M)A'!AB25</f>
        <v>0</v>
      </c>
      <c r="AC25" s="344">
        <f>単位行列I!AC25-'(I-M)A'!AC25</f>
        <v>-3.3837109016102177E-5</v>
      </c>
      <c r="AD25" s="344">
        <f>単位行列I!AD25-'(I-M)A'!AD25</f>
        <v>-3.6685952587033674E-7</v>
      </c>
      <c r="AE25" s="344">
        <f>単位行列I!AE25-'(I-M)A'!AE25</f>
        <v>-1.5504570689335046E-6</v>
      </c>
      <c r="AF25" s="344">
        <f>単位行列I!AF25-'(I-M)A'!AF25</f>
        <v>-3.3834602330644429E-5</v>
      </c>
      <c r="AG25" s="344">
        <f>単位行列I!AG25-'(I-M)A'!AG25</f>
        <v>-1.5331812128383209E-5</v>
      </c>
      <c r="AH25" s="344">
        <f>単位行列I!AH25-'(I-M)A'!AH25</f>
        <v>-2.6423222447162389E-4</v>
      </c>
      <c r="AI25" s="344">
        <f>単位行列I!AI25-'(I-M)A'!AI25</f>
        <v>-6.983123956301663E-5</v>
      </c>
      <c r="AJ25" s="344">
        <f>単位行列I!AJ25-'(I-M)A'!AJ25</f>
        <v>-1.4284974561125055E-5</v>
      </c>
      <c r="AK25" s="344">
        <f>単位行列I!AK25-'(I-M)A'!AK25</f>
        <v>0</v>
      </c>
      <c r="AL25" s="344">
        <f>単位行列I!AL25-'(I-M)A'!AL25</f>
        <v>-1.0088463024577692E-3</v>
      </c>
      <c r="AM25" s="344">
        <f>単位行列I!AM25-'(I-M)A'!AM25</f>
        <v>-3.0635104101826315E-5</v>
      </c>
      <c r="AN25" s="344">
        <f>単位行列I!AN25-'(I-M)A'!AN25</f>
        <v>0</v>
      </c>
      <c r="AO25" s="548">
        <f>単位行列I!AO25-'(I-M)A'!AO25</f>
        <v>-1.9130117161506353E-4</v>
      </c>
    </row>
    <row r="26" spans="1:41">
      <c r="A26" s="321" t="s">
        <v>216</v>
      </c>
      <c r="B26" s="251" t="s">
        <v>419</v>
      </c>
      <c r="C26" s="343">
        <f>単位行列I!C26-'(I-M)A'!C26</f>
        <v>-3.8716094038286001E-7</v>
      </c>
      <c r="D26" s="344">
        <f>単位行列I!D26-'(I-M)A'!D26</f>
        <v>-2.0678537968051546E-5</v>
      </c>
      <c r="E26" s="344">
        <f>単位行列I!E26-'(I-M)A'!E26</f>
        <v>-6.7489556924966382E-6</v>
      </c>
      <c r="F26" s="344">
        <f>単位行列I!F26-'(I-M)A'!F26</f>
        <v>-1.3627854629024186E-6</v>
      </c>
      <c r="G26" s="344">
        <f>単位行列I!G26-'(I-M)A'!G26</f>
        <v>-1.4539406014236465E-6</v>
      </c>
      <c r="H26" s="344">
        <f>単位行列I!H26-'(I-M)A'!H26</f>
        <v>-1.0276716513802415E-6</v>
      </c>
      <c r="I26" s="344">
        <f>単位行列I!I26-'(I-M)A'!I26</f>
        <v>-1.301830972421961E-6</v>
      </c>
      <c r="J26" s="344">
        <f>単位行列I!J26-'(I-M)A'!J26</f>
        <v>-3.4548448388038971E-6</v>
      </c>
      <c r="K26" s="344">
        <f>単位行列I!K26-'(I-M)A'!K26</f>
        <v>-2.1192555921925421E-6</v>
      </c>
      <c r="L26" s="344">
        <f>単位行列I!L26-'(I-M)A'!L26</f>
        <v>-5.0673461605423346E-7</v>
      </c>
      <c r="M26" s="344">
        <f>単位行列I!M26-'(I-M)A'!M26</f>
        <v>-1.44374155784286E-6</v>
      </c>
      <c r="N26" s="344">
        <f>単位行列I!N26-'(I-M)A'!N26</f>
        <v>0</v>
      </c>
      <c r="O26" s="344">
        <f>単位行列I!O26-'(I-M)A'!O26</f>
        <v>-8.1846583830527267E-8</v>
      </c>
      <c r="P26" s="344">
        <f>単位行列I!P26-'(I-M)A'!P26</f>
        <v>-9.8480910239417185E-6</v>
      </c>
      <c r="Q26" s="344">
        <f>単位行列I!Q26-'(I-M)A'!Q26</f>
        <v>-2.4963546095548922E-4</v>
      </c>
      <c r="R26" s="344">
        <f>単位行列I!R26-'(I-M)A'!R26</f>
        <v>-1.840023787411883E-5</v>
      </c>
      <c r="S26" s="344">
        <f>単位行列I!S26-'(I-M)A'!S26</f>
        <v>-4.9013990615788065E-6</v>
      </c>
      <c r="T26" s="344">
        <f>単位行列I!T26-'(I-M)A'!T26</f>
        <v>-1.1443303897133595E-5</v>
      </c>
      <c r="U26" s="344">
        <f>単位行列I!U26-'(I-M)A'!U26</f>
        <v>-6.1218935975436064E-6</v>
      </c>
      <c r="V26" s="344">
        <f>単位行列I!V26-'(I-M)A'!V26</f>
        <v>0.99229557458147122</v>
      </c>
      <c r="W26" s="344">
        <f>単位行列I!W26-'(I-M)A'!W26</f>
        <v>-9.3883001836289335E-5</v>
      </c>
      <c r="X26" s="344">
        <f>単位行列I!X26-'(I-M)A'!X26</f>
        <v>-5.6672066220897476E-6</v>
      </c>
      <c r="Y26" s="344">
        <f>単位行列I!Y26-'(I-M)A'!Y26</f>
        <v>-3.9964278075271955E-4</v>
      </c>
      <c r="Z26" s="344">
        <f>単位行列I!Z26-'(I-M)A'!Z26</f>
        <v>-2.9693156103949814E-6</v>
      </c>
      <c r="AA26" s="344">
        <f>単位行列I!AA26-'(I-M)A'!AA26</f>
        <v>-1.3708263996511805E-6</v>
      </c>
      <c r="AB26" s="344">
        <f>単位行列I!AB26-'(I-M)A'!AB26</f>
        <v>-3.2509149564057166E-6</v>
      </c>
      <c r="AC26" s="344">
        <f>単位行列I!AC26-'(I-M)A'!AC26</f>
        <v>-4.8563096791823914E-5</v>
      </c>
      <c r="AD26" s="344">
        <f>単位行列I!AD26-'(I-M)A'!AD26</f>
        <v>-2.2622474503343204E-5</v>
      </c>
      <c r="AE26" s="344">
        <f>単位行列I!AE26-'(I-M)A'!AE26</f>
        <v>-8.1325434701428165E-6</v>
      </c>
      <c r="AF26" s="344">
        <f>単位行列I!AF26-'(I-M)A'!AF26</f>
        <v>-1.1046864678123792E-5</v>
      </c>
      <c r="AG26" s="344">
        <f>単位行列I!AG26-'(I-M)A'!AG26</f>
        <v>-2.2737598516380252E-5</v>
      </c>
      <c r="AH26" s="344">
        <f>単位行列I!AH26-'(I-M)A'!AH26</f>
        <v>-2.3588404286398456E-4</v>
      </c>
      <c r="AI26" s="344">
        <f>単位行列I!AI26-'(I-M)A'!AI26</f>
        <v>-7.8908193156432341E-6</v>
      </c>
      <c r="AJ26" s="344">
        <f>単位行列I!AJ26-'(I-M)A'!AJ26</f>
        <v>-4.6464161763747252E-6</v>
      </c>
      <c r="AK26" s="344">
        <f>単位行列I!AK26-'(I-M)A'!AK26</f>
        <v>-1.6391300966342895E-5</v>
      </c>
      <c r="AL26" s="344">
        <f>単位行列I!AL26-'(I-M)A'!AL26</f>
        <v>-2.0585391911735006E-4</v>
      </c>
      <c r="AM26" s="344">
        <f>単位行列I!AM26-'(I-M)A'!AM26</f>
        <v>-2.9655940095960177E-5</v>
      </c>
      <c r="AN26" s="344">
        <f>単位行列I!AN26-'(I-M)A'!AN26</f>
        <v>0</v>
      </c>
      <c r="AO26" s="548">
        <f>単位行列I!AO26-'(I-M)A'!AO26</f>
        <v>0</v>
      </c>
    </row>
    <row r="27" spans="1:41">
      <c r="A27" s="321" t="s">
        <v>217</v>
      </c>
      <c r="B27" s="251" t="s">
        <v>24</v>
      </c>
      <c r="C27" s="343">
        <f>単位行列I!C27-'(I-M)A'!C27</f>
        <v>0</v>
      </c>
      <c r="D27" s="344">
        <f>単位行列I!D27-'(I-M)A'!D27</f>
        <v>0</v>
      </c>
      <c r="E27" s="344">
        <f>単位行列I!E27-'(I-M)A'!E27</f>
        <v>-1.0806911491834526E-3</v>
      </c>
      <c r="F27" s="344">
        <f>単位行列I!F27-'(I-M)A'!F27</f>
        <v>-7.7819695915311899E-7</v>
      </c>
      <c r="G27" s="344">
        <f>単位行列I!G27-'(I-M)A'!G27</f>
        <v>0</v>
      </c>
      <c r="H27" s="344">
        <f>単位行列I!H27-'(I-M)A'!H27</f>
        <v>0</v>
      </c>
      <c r="I27" s="344">
        <f>単位行列I!I27-'(I-M)A'!I27</f>
        <v>0</v>
      </c>
      <c r="J27" s="344">
        <f>単位行列I!J27-'(I-M)A'!J27</f>
        <v>0</v>
      </c>
      <c r="K27" s="344">
        <f>単位行列I!K27-'(I-M)A'!K27</f>
        <v>0</v>
      </c>
      <c r="L27" s="344">
        <f>単位行列I!L27-'(I-M)A'!L27</f>
        <v>0</v>
      </c>
      <c r="M27" s="344">
        <f>単位行列I!M27-'(I-M)A'!M27</f>
        <v>0</v>
      </c>
      <c r="N27" s="344">
        <f>単位行列I!N27-'(I-M)A'!N27</f>
        <v>0</v>
      </c>
      <c r="O27" s="344">
        <f>単位行列I!O27-'(I-M)A'!O27</f>
        <v>0</v>
      </c>
      <c r="P27" s="344">
        <f>単位行列I!P27-'(I-M)A'!P27</f>
        <v>0</v>
      </c>
      <c r="Q27" s="344">
        <f>単位行列I!Q27-'(I-M)A'!Q27</f>
        <v>0</v>
      </c>
      <c r="R27" s="344">
        <f>単位行列I!R27-'(I-M)A'!R27</f>
        <v>-8.4938726286440361E-7</v>
      </c>
      <c r="S27" s="344">
        <f>単位行列I!S27-'(I-M)A'!S27</f>
        <v>0</v>
      </c>
      <c r="T27" s="344">
        <f>単位行列I!T27-'(I-M)A'!T27</f>
        <v>0</v>
      </c>
      <c r="U27" s="344">
        <f>単位行列I!U27-'(I-M)A'!U27</f>
        <v>0</v>
      </c>
      <c r="V27" s="344">
        <f>単位行列I!V27-'(I-M)A'!V27</f>
        <v>0</v>
      </c>
      <c r="W27" s="344">
        <f>単位行列I!W27-'(I-M)A'!W27</f>
        <v>0.98362596297448779</v>
      </c>
      <c r="X27" s="344">
        <f>単位行列I!X27-'(I-M)A'!X27</f>
        <v>0</v>
      </c>
      <c r="Y27" s="344">
        <f>単位行列I!Y27-'(I-M)A'!Y27</f>
        <v>0</v>
      </c>
      <c r="Z27" s="344">
        <f>単位行列I!Z27-'(I-M)A'!Z27</f>
        <v>0</v>
      </c>
      <c r="AA27" s="344">
        <f>単位行列I!AA27-'(I-M)A'!AA27</f>
        <v>0</v>
      </c>
      <c r="AB27" s="344">
        <f>単位行列I!AB27-'(I-M)A'!AB27</f>
        <v>0</v>
      </c>
      <c r="AC27" s="344">
        <f>単位行列I!AC27-'(I-M)A'!AC27</f>
        <v>0</v>
      </c>
      <c r="AD27" s="344">
        <f>単位行列I!AD27-'(I-M)A'!AD27</f>
        <v>0</v>
      </c>
      <c r="AE27" s="344">
        <f>単位行列I!AE27-'(I-M)A'!AE27</f>
        <v>0</v>
      </c>
      <c r="AF27" s="344">
        <f>単位行列I!AF27-'(I-M)A'!AF27</f>
        <v>-7.5031434176638253E-4</v>
      </c>
      <c r="AG27" s="344">
        <f>単位行列I!AG27-'(I-M)A'!AG27</f>
        <v>0</v>
      </c>
      <c r="AH27" s="344">
        <f>単位行列I!AH27-'(I-M)A'!AH27</f>
        <v>-2.3267723980308392E-4</v>
      </c>
      <c r="AI27" s="344">
        <f>単位行列I!AI27-'(I-M)A'!AI27</f>
        <v>-2.742738077507252E-6</v>
      </c>
      <c r="AJ27" s="344">
        <f>単位行列I!AJ27-'(I-M)A'!AJ27</f>
        <v>0</v>
      </c>
      <c r="AK27" s="344">
        <f>単位行列I!AK27-'(I-M)A'!AK27</f>
        <v>0</v>
      </c>
      <c r="AL27" s="344">
        <f>単位行列I!AL27-'(I-M)A'!AL27</f>
        <v>-2.2132864008323717E-3</v>
      </c>
      <c r="AM27" s="344">
        <f>単位行列I!AM27-'(I-M)A'!AM27</f>
        <v>-5.0945690464273549E-7</v>
      </c>
      <c r="AN27" s="344">
        <f>単位行列I!AN27-'(I-M)A'!AN27</f>
        <v>0</v>
      </c>
      <c r="AO27" s="548">
        <f>単位行列I!AO27-'(I-M)A'!AO27</f>
        <v>0</v>
      </c>
    </row>
    <row r="28" spans="1:41">
      <c r="A28" s="321" t="s">
        <v>218</v>
      </c>
      <c r="B28" s="251" t="s">
        <v>9</v>
      </c>
      <c r="C28" s="343">
        <f>単位行列I!C28-'(I-M)A'!C28</f>
        <v>-3.636789139251036E-4</v>
      </c>
      <c r="D28" s="344">
        <f>単位行列I!D28-'(I-M)A'!D28</f>
        <v>-1.4423847026998225E-3</v>
      </c>
      <c r="E28" s="344">
        <f>単位行列I!E28-'(I-M)A'!E28</f>
        <v>-5.6527258499147553E-4</v>
      </c>
      <c r="F28" s="344">
        <f>単位行列I!F28-'(I-M)A'!F28</f>
        <v>-6.3544275969605287E-4</v>
      </c>
      <c r="G28" s="344">
        <f>単位行列I!G28-'(I-M)A'!G28</f>
        <v>-8.8804531078188478E-4</v>
      </c>
      <c r="H28" s="344">
        <f>単位行列I!H28-'(I-M)A'!H28</f>
        <v>-5.5881005983839426E-3</v>
      </c>
      <c r="I28" s="344">
        <f>単位行列I!I28-'(I-M)A'!I28</f>
        <v>-2.5953597123812506E-3</v>
      </c>
      <c r="J28" s="344">
        <f>単位行列I!J28-'(I-M)A'!J28</f>
        <v>-1.9812686833887289E-3</v>
      </c>
      <c r="K28" s="344">
        <f>単位行列I!K28-'(I-M)A'!K28</f>
        <v>-2.6571136456834233E-4</v>
      </c>
      <c r="L28" s="344">
        <f>単位行列I!L28-'(I-M)A'!L28</f>
        <v>-5.0672152429977657E-4</v>
      </c>
      <c r="M28" s="344">
        <f>単位行列I!M28-'(I-M)A'!M28</f>
        <v>-3.4911537793629452E-3</v>
      </c>
      <c r="N28" s="344">
        <f>単位行列I!N28-'(I-M)A'!N28</f>
        <v>-2.2346739665434217E-5</v>
      </c>
      <c r="O28" s="344">
        <f>単位行列I!O28-'(I-M)A'!O28</f>
        <v>-1.115076709407592E-2</v>
      </c>
      <c r="P28" s="344">
        <f>単位行列I!P28-'(I-M)A'!P28</f>
        <v>-3.0743132749672981E-4</v>
      </c>
      <c r="Q28" s="344">
        <f>単位行列I!Q28-'(I-M)A'!Q28</f>
        <v>-2.5661154673793429E-4</v>
      </c>
      <c r="R28" s="344">
        <f>単位行列I!R28-'(I-M)A'!R28</f>
        <v>-1.887037227587839E-3</v>
      </c>
      <c r="S28" s="344">
        <f>単位行列I!S28-'(I-M)A'!S28</f>
        <v>-1.0801911886759361E-3</v>
      </c>
      <c r="T28" s="344">
        <f>単位行列I!T28-'(I-M)A'!T28</f>
        <v>-9.7468431802400282E-4</v>
      </c>
      <c r="U28" s="344">
        <f>単位行列I!U28-'(I-M)A'!U28</f>
        <v>-4.5914127241650796E-4</v>
      </c>
      <c r="V28" s="344">
        <f>単位行列I!V28-'(I-M)A'!V28</f>
        <v>-1.2223968949105902E-3</v>
      </c>
      <c r="W28" s="344">
        <f>単位行列I!W28-'(I-M)A'!W28</f>
        <v>-1.8640321889590148E-4</v>
      </c>
      <c r="X28" s="344">
        <f>単位行列I!X28-'(I-M)A'!X28</f>
        <v>0.98491857059710075</v>
      </c>
      <c r="Y28" s="344">
        <f>単位行列I!Y28-'(I-M)A'!Y28</f>
        <v>-7.6057398164946154E-4</v>
      </c>
      <c r="Z28" s="344">
        <f>単位行列I!Z28-'(I-M)A'!Z28</f>
        <v>-1.7650653484178919E-3</v>
      </c>
      <c r="AA28" s="344">
        <f>単位行列I!AA28-'(I-M)A'!AA28</f>
        <v>-8.3028064754962576E-4</v>
      </c>
      <c r="AB28" s="344">
        <f>単位行列I!AB28-'(I-M)A'!AB28</f>
        <v>-8.5163915008779436E-4</v>
      </c>
      <c r="AC28" s="344">
        <f>単位行列I!AC28-'(I-M)A'!AC28</f>
        <v>-1.2762143125836778E-3</v>
      </c>
      <c r="AD28" s="344">
        <f>単位行列I!AD28-'(I-M)A'!AD28</f>
        <v>-3.4367643249793105E-3</v>
      </c>
      <c r="AE28" s="344">
        <f>単位行列I!AE28-'(I-M)A'!AE28</f>
        <v>-8.5365665527019095E-6</v>
      </c>
      <c r="AF28" s="344">
        <f>単位行列I!AF28-'(I-M)A'!AF28</f>
        <v>-3.9090394778305203E-4</v>
      </c>
      <c r="AG28" s="344">
        <f>単位行列I!AG28-'(I-M)A'!AG28</f>
        <v>-3.4368102835817729E-3</v>
      </c>
      <c r="AH28" s="344">
        <f>単位行列I!AH28-'(I-M)A'!AH28</f>
        <v>-1.6750425482390677E-3</v>
      </c>
      <c r="AI28" s="344">
        <f>単位行列I!AI28-'(I-M)A'!AI28</f>
        <v>-1.901383736580019E-3</v>
      </c>
      <c r="AJ28" s="344">
        <f>単位行列I!AJ28-'(I-M)A'!AJ28</f>
        <v>-9.9344241613972249E-4</v>
      </c>
      <c r="AK28" s="344">
        <f>単位行列I!AK28-'(I-M)A'!AK28</f>
        <v>-9.5700399871567112E-3</v>
      </c>
      <c r="AL28" s="344">
        <f>単位行列I!AL28-'(I-M)A'!AL28</f>
        <v>-1.9687271433716943E-3</v>
      </c>
      <c r="AM28" s="344">
        <f>単位行列I!AM28-'(I-M)A'!AM28</f>
        <v>-1.4284705466833436E-3</v>
      </c>
      <c r="AN28" s="344">
        <f>単位行列I!AN28-'(I-M)A'!AN28</f>
        <v>-3.2584088546915489E-2</v>
      </c>
      <c r="AO28" s="548">
        <f>単位行列I!AO28-'(I-M)A'!AO28</f>
        <v>-3.4724356143865724E-4</v>
      </c>
    </row>
    <row r="29" spans="1:41">
      <c r="A29" s="321" t="s">
        <v>219</v>
      </c>
      <c r="B29" s="251" t="s">
        <v>2</v>
      </c>
      <c r="C29" s="343">
        <f>単位行列I!C29-'(I-M)A'!C29</f>
        <v>-1.7618852808533483E-3</v>
      </c>
      <c r="D29" s="344">
        <f>単位行列I!D29-'(I-M)A'!D29</f>
        <v>-1.7502635718489781E-3</v>
      </c>
      <c r="E29" s="344">
        <f>単位行列I!E29-'(I-M)A'!E29</f>
        <v>-1.1324588407744468E-3</v>
      </c>
      <c r="F29" s="344">
        <f>単位行列I!F29-'(I-M)A'!F29</f>
        <v>-1.6725821655004E-3</v>
      </c>
      <c r="G29" s="344">
        <f>単位行列I!G29-'(I-M)A'!G29</f>
        <v>-5.738739592376493E-4</v>
      </c>
      <c r="H29" s="344">
        <f>単位行列I!H29-'(I-M)A'!H29</f>
        <v>-1.7904184184633718E-3</v>
      </c>
      <c r="I29" s="344">
        <f>単位行列I!I29-'(I-M)A'!I29</f>
        <v>-3.8270838506036095E-3</v>
      </c>
      <c r="J29" s="344">
        <f>単位行列I!J29-'(I-M)A'!J29</f>
        <v>-4.3936311622444846E-3</v>
      </c>
      <c r="K29" s="344">
        <f>単位行列I!K29-'(I-M)A'!K29</f>
        <v>-3.674453573418902E-3</v>
      </c>
      <c r="L29" s="344">
        <f>単位行列I!L29-'(I-M)A'!L29</f>
        <v>-3.4162884578441775E-3</v>
      </c>
      <c r="M29" s="344">
        <f>単位行列I!M29-'(I-M)A'!M29</f>
        <v>-4.2786257160278337E-3</v>
      </c>
      <c r="N29" s="344">
        <f>単位行列I!N29-'(I-M)A'!N29</f>
        <v>-1.8057840658492002E-3</v>
      </c>
      <c r="O29" s="344">
        <f>単位行列I!O29-'(I-M)A'!O29</f>
        <v>-3.2214542139687307E-3</v>
      </c>
      <c r="P29" s="344">
        <f>単位行列I!P29-'(I-M)A'!P29</f>
        <v>-3.7422135024046512E-3</v>
      </c>
      <c r="Q29" s="344">
        <f>単位行列I!Q29-'(I-M)A'!Q29</f>
        <v>-1.9380733434552777E-3</v>
      </c>
      <c r="R29" s="344">
        <f>単位行列I!R29-'(I-M)A'!R29</f>
        <v>-1.1864028488652557E-3</v>
      </c>
      <c r="S29" s="344">
        <f>単位行列I!S29-'(I-M)A'!S29</f>
        <v>-1.54460769463108E-3</v>
      </c>
      <c r="T29" s="344">
        <f>単位行列I!T29-'(I-M)A'!T29</f>
        <v>-3.8895783065337431E-3</v>
      </c>
      <c r="U29" s="344">
        <f>単位行列I!U29-'(I-M)A'!U29</f>
        <v>-1.9587050487970261E-3</v>
      </c>
      <c r="V29" s="344">
        <f>単位行列I!V29-'(I-M)A'!V29</f>
        <v>-1.4311883086820863E-3</v>
      </c>
      <c r="W29" s="344">
        <f>単位行列I!W29-'(I-M)A'!W29</f>
        <v>-7.017445065024677E-4</v>
      </c>
      <c r="X29" s="344">
        <f>単位行列I!X29-'(I-M)A'!X29</f>
        <v>-1.3625387058774853E-3</v>
      </c>
      <c r="Y29" s="344">
        <f>単位行列I!Y29-'(I-M)A'!Y29</f>
        <v>0.99944278850001755</v>
      </c>
      <c r="Z29" s="344">
        <f>単位行列I!Z29-'(I-M)A'!Z29</f>
        <v>-1.3968118928796498E-2</v>
      </c>
      <c r="AA29" s="344">
        <f>単位行列I!AA29-'(I-M)A'!AA29</f>
        <v>-2.6496143794511248E-2</v>
      </c>
      <c r="AB29" s="344">
        <f>単位行列I!AB29-'(I-M)A'!AB29</f>
        <v>-2.6524728873034494E-3</v>
      </c>
      <c r="AC29" s="344">
        <f>単位行列I!AC29-'(I-M)A'!AC29</f>
        <v>-2.6778058410364823E-3</v>
      </c>
      <c r="AD29" s="344">
        <f>単位行列I!AD29-'(I-M)A'!AD29</f>
        <v>-2.5453446740535731E-3</v>
      </c>
      <c r="AE29" s="344">
        <f>単位行列I!AE29-'(I-M)A'!AE29</f>
        <v>-1.2400151710718935E-2</v>
      </c>
      <c r="AF29" s="344">
        <f>単位行列I!AF29-'(I-M)A'!AF29</f>
        <v>-5.5153361454262275E-3</v>
      </c>
      <c r="AG29" s="344">
        <f>単位行列I!AG29-'(I-M)A'!AG29</f>
        <v>-4.168958900451397E-3</v>
      </c>
      <c r="AH29" s="344">
        <f>単位行列I!AH29-'(I-M)A'!AH29</f>
        <v>-7.2168391240821327E-3</v>
      </c>
      <c r="AI29" s="344">
        <f>単位行列I!AI29-'(I-M)A'!AI29</f>
        <v>-4.9199928770197058E-3</v>
      </c>
      <c r="AJ29" s="344">
        <f>単位行列I!AJ29-'(I-M)A'!AJ29</f>
        <v>-2.490114828401088E-3</v>
      </c>
      <c r="AK29" s="344">
        <f>単位行列I!AK29-'(I-M)A'!AK29</f>
        <v>-2.3864121869461518E-3</v>
      </c>
      <c r="AL29" s="344">
        <f>単位行列I!AL29-'(I-M)A'!AL29</f>
        <v>-1.1191172155196841E-3</v>
      </c>
      <c r="AM29" s="344">
        <f>単位行列I!AM29-'(I-M)A'!AM29</f>
        <v>-2.0571059196292114E-3</v>
      </c>
      <c r="AN29" s="344">
        <f>単位行列I!AN29-'(I-M)A'!AN29</f>
        <v>0</v>
      </c>
      <c r="AO29" s="548">
        <f>単位行列I!AO29-'(I-M)A'!AO29</f>
        <v>0</v>
      </c>
    </row>
    <row r="30" spans="1:41">
      <c r="A30" s="321" t="s">
        <v>220</v>
      </c>
      <c r="B30" s="251" t="s">
        <v>25</v>
      </c>
      <c r="C30" s="343">
        <f>単位行列I!C30-'(I-M)A'!C30</f>
        <v>-4.4730951955312881E-3</v>
      </c>
      <c r="D30" s="344">
        <f>単位行列I!D30-'(I-M)A'!D30</f>
        <v>-3.5065668778398898E-3</v>
      </c>
      <c r="E30" s="344">
        <f>単位行列I!E30-'(I-M)A'!E30</f>
        <v>-8.5421687940937137E-3</v>
      </c>
      <c r="F30" s="344">
        <f>単位行列I!F30-'(I-M)A'!F30</f>
        <v>-1.7440013882117238E-2</v>
      </c>
      <c r="G30" s="344">
        <f>単位行列I!G30-'(I-M)A'!G30</f>
        <v>-4.832052494255697E-3</v>
      </c>
      <c r="H30" s="344">
        <f>単位行列I!H30-'(I-M)A'!H30</f>
        <v>-1.254841642584905E-2</v>
      </c>
      <c r="I30" s="344">
        <f>単位行列I!I30-'(I-M)A'!I30</f>
        <v>-5.380436446540366E-2</v>
      </c>
      <c r="J30" s="344">
        <f>単位行列I!J30-'(I-M)A'!J30</f>
        <v>-3.9511239967896246E-2</v>
      </c>
      <c r="K30" s="344">
        <f>単位行列I!K30-'(I-M)A'!K30</f>
        <v>-1.0200160240626354E-2</v>
      </c>
      <c r="L30" s="344">
        <f>単位行列I!L30-'(I-M)A'!L30</f>
        <v>-1.6930315763615662E-2</v>
      </c>
      <c r="M30" s="344">
        <f>単位行列I!M30-'(I-M)A'!M30</f>
        <v>-2.6597139451548749E-2</v>
      </c>
      <c r="N30" s="344">
        <f>単位行列I!N30-'(I-M)A'!N30</f>
        <v>-8.4332577602726985E-3</v>
      </c>
      <c r="O30" s="344">
        <f>単位行列I!O30-'(I-M)A'!O30</f>
        <v>-2.5102705515743798E-2</v>
      </c>
      <c r="P30" s="344">
        <f>単位行列I!P30-'(I-M)A'!P30</f>
        <v>-1.2032639469242299E-2</v>
      </c>
      <c r="Q30" s="344">
        <f>単位行列I!Q30-'(I-M)A'!Q30</f>
        <v>-6.1993205264805392E-3</v>
      </c>
      <c r="R30" s="344">
        <f>単位行列I!R30-'(I-M)A'!R30</f>
        <v>-6.0573271754736325E-3</v>
      </c>
      <c r="S30" s="344">
        <f>単位行列I!S30-'(I-M)A'!S30</f>
        <v>-4.5738118476155174E-3</v>
      </c>
      <c r="T30" s="344">
        <f>単位行列I!T30-'(I-M)A'!T30</f>
        <v>-1.330508353774737E-2</v>
      </c>
      <c r="U30" s="344">
        <f>単位行列I!U30-'(I-M)A'!U30</f>
        <v>-6.0754529605727232E-3</v>
      </c>
      <c r="V30" s="344">
        <f>単位行列I!V30-'(I-M)A'!V30</f>
        <v>-3.3174711278108281E-3</v>
      </c>
      <c r="W30" s="344">
        <f>単位行列I!W30-'(I-M)A'!W30</f>
        <v>-9.0045437257509856E-3</v>
      </c>
      <c r="X30" s="344">
        <f>単位行列I!X30-'(I-M)A'!X30</f>
        <v>-9.3151428401783785E-3</v>
      </c>
      <c r="Y30" s="344">
        <f>単位行列I!Y30-'(I-M)A'!Y30</f>
        <v>-1.4894138681868614E-3</v>
      </c>
      <c r="Z30" s="344">
        <f>単位行列I!Z30-'(I-M)A'!Z30</f>
        <v>0.90197219553185903</v>
      </c>
      <c r="AA30" s="344">
        <f>単位行列I!AA30-'(I-M)A'!AA30</f>
        <v>-2.0641785118237149E-2</v>
      </c>
      <c r="AB30" s="344">
        <f>単位行列I!AB30-'(I-M)A'!AB30</f>
        <v>-5.396876493495173E-2</v>
      </c>
      <c r="AC30" s="344">
        <f>単位行列I!AC30-'(I-M)A'!AC30</f>
        <v>-1.1122245770286537E-2</v>
      </c>
      <c r="AD30" s="344">
        <f>単位行列I!AD30-'(I-M)A'!AD30</f>
        <v>-2.55354938832148E-3</v>
      </c>
      <c r="AE30" s="344">
        <f>単位行列I!AE30-'(I-M)A'!AE30</f>
        <v>-1.3375255895969346E-3</v>
      </c>
      <c r="AF30" s="344">
        <f>単位行列I!AF30-'(I-M)A'!AF30</f>
        <v>-3.5360431029137574E-3</v>
      </c>
      <c r="AG30" s="344">
        <f>単位行列I!AG30-'(I-M)A'!AG30</f>
        <v>-4.440343318346451E-3</v>
      </c>
      <c r="AH30" s="344">
        <f>単位行列I!AH30-'(I-M)A'!AH30</f>
        <v>-5.0107499717381128E-3</v>
      </c>
      <c r="AI30" s="344">
        <f>単位行列I!AI30-'(I-M)A'!AI30</f>
        <v>-1.002510969648158E-2</v>
      </c>
      <c r="AJ30" s="344">
        <f>単位行列I!AJ30-'(I-M)A'!AJ30</f>
        <v>-6.8324576136382029E-3</v>
      </c>
      <c r="AK30" s="344">
        <f>単位行列I!AK30-'(I-M)A'!AK30</f>
        <v>-2.2555036556777112E-3</v>
      </c>
      <c r="AL30" s="344">
        <f>単位行列I!AL30-'(I-M)A'!AL30</f>
        <v>-2.5890201556474281E-3</v>
      </c>
      <c r="AM30" s="344">
        <f>単位行列I!AM30-'(I-M)A'!AM30</f>
        <v>-2.0048904144499551E-2</v>
      </c>
      <c r="AN30" s="344">
        <f>単位行列I!AN30-'(I-M)A'!AN30</f>
        <v>0</v>
      </c>
      <c r="AO30" s="548">
        <f>単位行列I!AO30-'(I-M)A'!AO30</f>
        <v>-2.0080059919972285E-3</v>
      </c>
    </row>
    <row r="31" spans="1:41">
      <c r="A31" s="321" t="s">
        <v>221</v>
      </c>
      <c r="B31" s="251" t="s">
        <v>250</v>
      </c>
      <c r="C31" s="343">
        <f>単位行列I!C31-'(I-M)A'!C31</f>
        <v>-7.8250493627855789E-4</v>
      </c>
      <c r="D31" s="344">
        <f>単位行列I!D31-'(I-M)A'!D31</f>
        <v>-2.7425637650427699E-4</v>
      </c>
      <c r="E31" s="344">
        <f>単位行列I!E31-'(I-M)A'!E31</f>
        <v>-3.2412915975962891E-4</v>
      </c>
      <c r="F31" s="344">
        <f>単位行列I!F31-'(I-M)A'!F31</f>
        <v>-1.9596735894286139E-3</v>
      </c>
      <c r="G31" s="344">
        <f>単位行列I!G31-'(I-M)A'!G31</f>
        <v>-1.148581513923735E-3</v>
      </c>
      <c r="H31" s="344">
        <f>単位行列I!H31-'(I-M)A'!H31</f>
        <v>-1.2835790178309027E-3</v>
      </c>
      <c r="I31" s="344">
        <f>単位行列I!I31-'(I-M)A'!I31</f>
        <v>-7.4527412563193626E-4</v>
      </c>
      <c r="J31" s="344">
        <f>単位行列I!J31-'(I-M)A'!J31</f>
        <v>-1.4115073234186287E-3</v>
      </c>
      <c r="K31" s="344">
        <f>単位行列I!K31-'(I-M)A'!K31</f>
        <v>-5.3111593182691411E-4</v>
      </c>
      <c r="L31" s="344">
        <f>単位行列I!L31-'(I-M)A'!L31</f>
        <v>-6.6600443323138326E-4</v>
      </c>
      <c r="M31" s="344">
        <f>単位行列I!M31-'(I-M)A'!M31</f>
        <v>-8.8487900941140957E-4</v>
      </c>
      <c r="N31" s="344">
        <f>単位行列I!N31-'(I-M)A'!N31</f>
        <v>-6.7073793593637067E-5</v>
      </c>
      <c r="O31" s="344">
        <f>単位行列I!O31-'(I-M)A'!O31</f>
        <v>-8.7729993880641152E-4</v>
      </c>
      <c r="P31" s="344">
        <f>単位行列I!P31-'(I-M)A'!P31</f>
        <v>-5.8773690020452241E-4</v>
      </c>
      <c r="Q31" s="344">
        <f>単位行列I!Q31-'(I-M)A'!Q31</f>
        <v>-7.5073080612137388E-4</v>
      </c>
      <c r="R31" s="344">
        <f>単位行列I!R31-'(I-M)A'!R31</f>
        <v>-5.8803781621273859E-4</v>
      </c>
      <c r="S31" s="344">
        <f>単位行列I!S31-'(I-M)A'!S31</f>
        <v>-4.0456104927804611E-4</v>
      </c>
      <c r="T31" s="344">
        <f>単位行列I!T31-'(I-M)A'!T31</f>
        <v>-1.1596376516617663E-3</v>
      </c>
      <c r="U31" s="344">
        <f>単位行列I!U31-'(I-M)A'!U31</f>
        <v>-2.5512086295505627E-4</v>
      </c>
      <c r="V31" s="344">
        <f>単位行列I!V31-'(I-M)A'!V31</f>
        <v>-2.3179980215826281E-4</v>
      </c>
      <c r="W31" s="344">
        <f>単位行列I!W31-'(I-M)A'!W31</f>
        <v>-5.4901213976757597E-4</v>
      </c>
      <c r="X31" s="344">
        <f>単位行列I!X31-'(I-M)A'!X31</f>
        <v>-6.6265159632827387E-4</v>
      </c>
      <c r="Y31" s="344">
        <f>単位行列I!Y31-'(I-M)A'!Y31</f>
        <v>-6.6488493418329986E-4</v>
      </c>
      <c r="Z31" s="344">
        <f>単位行列I!Z31-'(I-M)A'!Z31</f>
        <v>-9.5552681094241267E-4</v>
      </c>
      <c r="AA31" s="344">
        <f>単位行列I!AA31-'(I-M)A'!AA31</f>
        <v>0.93370689959962205</v>
      </c>
      <c r="AB31" s="344">
        <f>単位行列I!AB31-'(I-M)A'!AB31</f>
        <v>-8.6818336746908795E-3</v>
      </c>
      <c r="AC31" s="344">
        <f>単位行列I!AC31-'(I-M)A'!AC31</f>
        <v>-2.2132809618484565E-3</v>
      </c>
      <c r="AD31" s="344">
        <f>単位行列I!AD31-'(I-M)A'!AD31</f>
        <v>-1.1843849823463596E-3</v>
      </c>
      <c r="AE31" s="344">
        <f>単位行列I!AE31-'(I-M)A'!AE31</f>
        <v>-2.5154611218760974E-4</v>
      </c>
      <c r="AF31" s="344">
        <f>単位行列I!AF31-'(I-M)A'!AF31</f>
        <v>-3.251098346534064E-3</v>
      </c>
      <c r="AG31" s="344">
        <f>単位行列I!AG31-'(I-M)A'!AG31</f>
        <v>-3.4044733726586876E-3</v>
      </c>
      <c r="AH31" s="344">
        <f>単位行列I!AH31-'(I-M)A'!AH31</f>
        <v>-3.4465184248312019E-3</v>
      </c>
      <c r="AI31" s="344">
        <f>単位行列I!AI31-'(I-M)A'!AI31</f>
        <v>-7.0147744878602475E-3</v>
      </c>
      <c r="AJ31" s="344">
        <f>単位行列I!AJ31-'(I-M)A'!AJ31</f>
        <v>-5.5016355122982051E-3</v>
      </c>
      <c r="AK31" s="344">
        <f>単位行列I!AK31-'(I-M)A'!AK31</f>
        <v>-2.1955267210640567E-3</v>
      </c>
      <c r="AL31" s="344">
        <f>単位行列I!AL31-'(I-M)A'!AL31</f>
        <v>-6.6722758109153595E-4</v>
      </c>
      <c r="AM31" s="344">
        <f>単位行列I!AM31-'(I-M)A'!AM31</f>
        <v>-9.657791456607643E-3</v>
      </c>
      <c r="AN31" s="344">
        <f>単位行列I!AN31-'(I-M)A'!AN31</f>
        <v>0</v>
      </c>
      <c r="AO31" s="548">
        <f>単位行列I!AO31-'(I-M)A'!AO31</f>
        <v>-1.3011609454182411E-3</v>
      </c>
    </row>
    <row r="32" spans="1:41">
      <c r="A32" s="321" t="s">
        <v>222</v>
      </c>
      <c r="B32" s="251" t="s">
        <v>251</v>
      </c>
      <c r="C32" s="343">
        <f>単位行列I!C32-'(I-M)A'!C32</f>
        <v>-2.843596619997374E-4</v>
      </c>
      <c r="D32" s="344">
        <f>単位行列I!D32-'(I-M)A'!D32</f>
        <v>-1.3063058126879827E-4</v>
      </c>
      <c r="E32" s="344">
        <f>単位行列I!E32-'(I-M)A'!E32</f>
        <v>-1.0768015458454644E-4</v>
      </c>
      <c r="F32" s="344">
        <f>単位行列I!F32-'(I-M)A'!F32</f>
        <v>-1.0482223968233736E-3</v>
      </c>
      <c r="G32" s="344">
        <f>単位行列I!G32-'(I-M)A'!G32</f>
        <v>-7.4741306276555311E-4</v>
      </c>
      <c r="H32" s="344">
        <f>単位行列I!H32-'(I-M)A'!H32</f>
        <v>-2.0073625873067572E-4</v>
      </c>
      <c r="I32" s="344">
        <f>単位行列I!I32-'(I-M)A'!I32</f>
        <v>-2.0343421598638004E-4</v>
      </c>
      <c r="J32" s="344">
        <f>単位行列I!J32-'(I-M)A'!J32</f>
        <v>-1.5213925662253345E-3</v>
      </c>
      <c r="K32" s="344">
        <f>単位行列I!K32-'(I-M)A'!K32</f>
        <v>-8.599289706434127E-6</v>
      </c>
      <c r="L32" s="344">
        <f>単位行列I!L32-'(I-M)A'!L32</f>
        <v>-3.7422362675291121E-5</v>
      </c>
      <c r="M32" s="344">
        <f>単位行列I!M32-'(I-M)A'!M32</f>
        <v>-9.4760169882495641E-4</v>
      </c>
      <c r="N32" s="344">
        <f>単位行列I!N32-'(I-M)A'!N32</f>
        <v>0</v>
      </c>
      <c r="O32" s="344">
        <f>単位行列I!O32-'(I-M)A'!O32</f>
        <v>-2.7897101712705219E-6</v>
      </c>
      <c r="P32" s="344">
        <f>単位行列I!P32-'(I-M)A'!P32</f>
        <v>-6.2210561258569611E-5</v>
      </c>
      <c r="Q32" s="344">
        <f>単位行列I!Q32-'(I-M)A'!Q32</f>
        <v>-1.8253053810234277E-4</v>
      </c>
      <c r="R32" s="344">
        <f>単位行列I!R32-'(I-M)A'!R32</f>
        <v>-2.3582432051423781E-5</v>
      </c>
      <c r="S32" s="344">
        <f>単位行列I!S32-'(I-M)A'!S32</f>
        <v>-1.1137490147709118E-4</v>
      </c>
      <c r="T32" s="344">
        <f>単位行列I!T32-'(I-M)A'!T32</f>
        <v>-5.0585847749444804E-4</v>
      </c>
      <c r="U32" s="344">
        <f>単位行列I!U32-'(I-M)A'!U32</f>
        <v>-9.8959897417295734E-5</v>
      </c>
      <c r="V32" s="344">
        <f>単位行列I!V32-'(I-M)A'!V32</f>
        <v>-1.8418727999941422E-4</v>
      </c>
      <c r="W32" s="344">
        <f>単位行列I!W32-'(I-M)A'!W32</f>
        <v>-1.2792921510332276E-4</v>
      </c>
      <c r="X32" s="344">
        <f>単位行列I!X32-'(I-M)A'!X32</f>
        <v>-2.3174838818845387E-4</v>
      </c>
      <c r="Y32" s="344">
        <f>単位行列I!Y32-'(I-M)A'!Y32</f>
        <v>-1.8882397330931644E-3</v>
      </c>
      <c r="Z32" s="344">
        <f>単位行列I!Z32-'(I-M)A'!Z32</f>
        <v>-2.0923327943970074E-2</v>
      </c>
      <c r="AA32" s="344">
        <f>単位行列I!AA32-'(I-M)A'!AA32</f>
        <v>-9.3571167519324581E-4</v>
      </c>
      <c r="AB32" s="344">
        <f>単位行列I!AB32-'(I-M)A'!AB32</f>
        <v>1</v>
      </c>
      <c r="AC32" s="344">
        <f>単位行列I!AC32-'(I-M)A'!AC32</f>
        <v>-8.9035436605232787E-4</v>
      </c>
      <c r="AD32" s="344">
        <f>単位行列I!AD32-'(I-M)A'!AD32</f>
        <v>-1.9367480562526031E-3</v>
      </c>
      <c r="AE32" s="344">
        <f>単位行列I!AE32-'(I-M)A'!AE32</f>
        <v>-6.3742370941618849E-6</v>
      </c>
      <c r="AF32" s="344">
        <f>単位行列I!AF32-'(I-M)A'!AF32</f>
        <v>-1.5741201660890432E-3</v>
      </c>
      <c r="AG32" s="344">
        <f>単位行列I!AG32-'(I-M)A'!AG32</f>
        <v>-4.4711931069055591E-3</v>
      </c>
      <c r="AH32" s="344">
        <f>単位行列I!AH32-'(I-M)A'!AH32</f>
        <v>-1.577346281542219E-2</v>
      </c>
      <c r="AI32" s="344">
        <f>単位行列I!AI32-'(I-M)A'!AI32</f>
        <v>-2.6546802099828657E-3</v>
      </c>
      <c r="AJ32" s="344">
        <f>単位行列I!AJ32-'(I-M)A'!AJ32</f>
        <v>-2.5415713472618055E-3</v>
      </c>
      <c r="AK32" s="344">
        <f>単位行列I!AK32-'(I-M)A'!AK32</f>
        <v>-2.5648505433654005E-5</v>
      </c>
      <c r="AL32" s="344">
        <f>単位行列I!AL32-'(I-M)A'!AL32</f>
        <v>-2.334635681985085E-4</v>
      </c>
      <c r="AM32" s="344">
        <f>単位行列I!AM32-'(I-M)A'!AM32</f>
        <v>-1.3437133874530889E-2</v>
      </c>
      <c r="AN32" s="344">
        <f>単位行列I!AN32-'(I-M)A'!AN32</f>
        <v>0</v>
      </c>
      <c r="AO32" s="548">
        <f>単位行列I!AO32-'(I-M)A'!AO32</f>
        <v>-1.001823120290837E-2</v>
      </c>
    </row>
    <row r="33" spans="1:41">
      <c r="A33" s="321" t="s">
        <v>223</v>
      </c>
      <c r="B33" s="251" t="s">
        <v>3</v>
      </c>
      <c r="C33" s="343">
        <f>単位行列I!C33-'(I-M)A'!C33</f>
        <v>-4.1164956897591351E-2</v>
      </c>
      <c r="D33" s="344">
        <f>単位行列I!D33-'(I-M)A'!D33</f>
        <v>-1.9723678075600774E-2</v>
      </c>
      <c r="E33" s="344">
        <f>単位行列I!E33-'(I-M)A'!E33</f>
        <v>-5.2696031449952593E-2</v>
      </c>
      <c r="F33" s="344">
        <f>単位行列I!F33-'(I-M)A'!F33</f>
        <v>-8.5507513875092978E-3</v>
      </c>
      <c r="G33" s="344">
        <f>単位行列I!G33-'(I-M)A'!G33</f>
        <v>-4.3107420876541402E-2</v>
      </c>
      <c r="H33" s="344">
        <f>単位行列I!H33-'(I-M)A'!H33</f>
        <v>-5.6349416909074933E-2</v>
      </c>
      <c r="I33" s="344">
        <f>単位行列I!I33-'(I-M)A'!I33</f>
        <v>-4.4156342574906783E-2</v>
      </c>
      <c r="J33" s="344">
        <f>単位行列I!J33-'(I-M)A'!J33</f>
        <v>-3.2642015604324906E-2</v>
      </c>
      <c r="K33" s="344">
        <f>単位行列I!K33-'(I-M)A'!K33</f>
        <v>-3.6492361348436871E-2</v>
      </c>
      <c r="L33" s="344">
        <f>単位行列I!L33-'(I-M)A'!L33</f>
        <v>-3.9848062780333766E-2</v>
      </c>
      <c r="M33" s="344">
        <f>単位行列I!M33-'(I-M)A'!M33</f>
        <v>-2.9332325994964391E-2</v>
      </c>
      <c r="N33" s="344">
        <f>単位行列I!N33-'(I-M)A'!N33</f>
        <v>-5.0659543451932486E-2</v>
      </c>
      <c r="O33" s="344">
        <f>単位行列I!O33-'(I-M)A'!O33</f>
        <v>-6.491087609616141E-3</v>
      </c>
      <c r="P33" s="344">
        <f>単位行列I!P33-'(I-M)A'!P33</f>
        <v>-3.0427758469032808E-2</v>
      </c>
      <c r="Q33" s="344">
        <f>単位行列I!Q33-'(I-M)A'!Q33</f>
        <v>-2.849159156521975E-2</v>
      </c>
      <c r="R33" s="344">
        <f>単位行列I!R33-'(I-M)A'!R33</f>
        <v>-3.345376738418248E-2</v>
      </c>
      <c r="S33" s="344">
        <f>単位行列I!S33-'(I-M)A'!S33</f>
        <v>-3.1230342984963799E-2</v>
      </c>
      <c r="T33" s="344">
        <f>単位行列I!T33-'(I-M)A'!T33</f>
        <v>-2.6494468161314646E-2</v>
      </c>
      <c r="U33" s="344">
        <f>単位行列I!U33-'(I-M)A'!U33</f>
        <v>-3.5078792711249827E-2</v>
      </c>
      <c r="V33" s="344">
        <f>単位行列I!V33-'(I-M)A'!V33</f>
        <v>-2.7023086765300148E-2</v>
      </c>
      <c r="W33" s="344">
        <f>単位行列I!W33-'(I-M)A'!W33</f>
        <v>-4.3216426832098254E-2</v>
      </c>
      <c r="X33" s="344">
        <f>単位行列I!X33-'(I-M)A'!X33</f>
        <v>-4.7494345356698046E-2</v>
      </c>
      <c r="Y33" s="344">
        <f>単位行列I!Y33-'(I-M)A'!Y33</f>
        <v>-3.3483955738654196E-2</v>
      </c>
      <c r="Z33" s="344">
        <f>単位行列I!Z33-'(I-M)A'!Z33</f>
        <v>-7.4281763078865738E-3</v>
      </c>
      <c r="AA33" s="344">
        <f>単位行列I!AA33-'(I-M)A'!AA33</f>
        <v>-1.2773357433576974E-2</v>
      </c>
      <c r="AB33" s="344">
        <f>単位行列I!AB33-'(I-M)A'!AB33</f>
        <v>-9.5271447027198471E-3</v>
      </c>
      <c r="AC33" s="344">
        <f>単位行列I!AC33-'(I-M)A'!AC33</f>
        <v>0.99349486715213198</v>
      </c>
      <c r="AD33" s="344">
        <f>単位行列I!AD33-'(I-M)A'!AD33</f>
        <v>-3.4226429541425194E-3</v>
      </c>
      <c r="AE33" s="344">
        <f>単位行列I!AE33-'(I-M)A'!AE33</f>
        <v>-9.8572581685866753E-4</v>
      </c>
      <c r="AF33" s="344">
        <f>単位行列I!AF33-'(I-M)A'!AF33</f>
        <v>-2.0786089617029657E-2</v>
      </c>
      <c r="AG33" s="344">
        <f>単位行列I!AG33-'(I-M)A'!AG33</f>
        <v>-6.4105451474829409E-3</v>
      </c>
      <c r="AH33" s="344">
        <f>単位行列I!AH33-'(I-M)A'!AH33</f>
        <v>-5.6087710621952405E-3</v>
      </c>
      <c r="AI33" s="344">
        <f>単位行列I!AI33-'(I-M)A'!AI33</f>
        <v>-6.8294822292511168E-3</v>
      </c>
      <c r="AJ33" s="344">
        <f>単位行列I!AJ33-'(I-M)A'!AJ33</f>
        <v>-3.4362995821147338E-2</v>
      </c>
      <c r="AK33" s="344">
        <f>単位行列I!AK33-'(I-M)A'!AK33</f>
        <v>-2.8273629667352675E-2</v>
      </c>
      <c r="AL33" s="344">
        <f>単位行列I!AL33-'(I-M)A'!AL33</f>
        <v>-1.3724286255543384E-2</v>
      </c>
      <c r="AM33" s="344">
        <f>単位行列I!AM33-'(I-M)A'!AM33</f>
        <v>-5.1047738106823649E-2</v>
      </c>
      <c r="AN33" s="344">
        <f>単位行列I!AN33-'(I-M)A'!AN33</f>
        <v>-0.14872521898155319</v>
      </c>
      <c r="AO33" s="548">
        <f>単位行列I!AO33-'(I-M)A'!AO33</f>
        <v>-7.9044209381771736E-3</v>
      </c>
    </row>
    <row r="34" spans="1:41">
      <c r="A34" s="321" t="s">
        <v>224</v>
      </c>
      <c r="B34" s="251" t="s">
        <v>4</v>
      </c>
      <c r="C34" s="343">
        <f>単位行列I!C34-'(I-M)A'!C34</f>
        <v>-3.4263773311078425E-3</v>
      </c>
      <c r="D34" s="344">
        <f>単位行列I!D34-'(I-M)A'!D34</f>
        <v>-2.274571242831085E-2</v>
      </c>
      <c r="E34" s="344">
        <f>単位行列I!E34-'(I-M)A'!E34</f>
        <v>-9.7461654699739914E-3</v>
      </c>
      <c r="F34" s="344">
        <f>単位行列I!F34-'(I-M)A'!F34</f>
        <v>-2.0198586753043292E-2</v>
      </c>
      <c r="G34" s="344">
        <f>単位行列I!G34-'(I-M)A'!G34</f>
        <v>-3.9001051838540401E-3</v>
      </c>
      <c r="H34" s="344">
        <f>単位行列I!H34-'(I-M)A'!H34</f>
        <v>-1.5343510555265574E-2</v>
      </c>
      <c r="I34" s="344">
        <f>単位行列I!I34-'(I-M)A'!I34</f>
        <v>-7.4745059502645166E-3</v>
      </c>
      <c r="J34" s="344">
        <f>単位行列I!J34-'(I-M)A'!J34</f>
        <v>-1.0522380127104819E-2</v>
      </c>
      <c r="K34" s="344">
        <f>単位行列I!K34-'(I-M)A'!K34</f>
        <v>-1.8369421228888268E-3</v>
      </c>
      <c r="L34" s="344">
        <f>単位行列I!L34-'(I-M)A'!L34</f>
        <v>-3.1045957318552244E-3</v>
      </c>
      <c r="M34" s="344">
        <f>単位行列I!M34-'(I-M)A'!M34</f>
        <v>-1.315582624981707E-2</v>
      </c>
      <c r="N34" s="344">
        <f>単位行列I!N34-'(I-M)A'!N34</f>
        <v>-5.5561929975697305E-3</v>
      </c>
      <c r="O34" s="344">
        <f>単位行列I!O34-'(I-M)A'!O34</f>
        <v>-6.6882953942787289E-3</v>
      </c>
      <c r="P34" s="344">
        <f>単位行列I!P34-'(I-M)A'!P34</f>
        <v>-8.9073643418756069E-3</v>
      </c>
      <c r="Q34" s="344">
        <f>単位行列I!Q34-'(I-M)A'!Q34</f>
        <v>-5.6232358501122201E-3</v>
      </c>
      <c r="R34" s="344">
        <f>単位行列I!R34-'(I-M)A'!R34</f>
        <v>-6.240238718759122E-3</v>
      </c>
      <c r="S34" s="344">
        <f>単位行列I!S34-'(I-M)A'!S34</f>
        <v>-1.0813588027838456E-2</v>
      </c>
      <c r="T34" s="344">
        <f>単位行列I!T34-'(I-M)A'!T34</f>
        <v>-5.1508770013531094E-3</v>
      </c>
      <c r="U34" s="344">
        <f>単位行列I!U34-'(I-M)A'!U34</f>
        <v>-4.3030501396641978E-3</v>
      </c>
      <c r="V34" s="344">
        <f>単位行列I!V34-'(I-M)A'!V34</f>
        <v>-6.950574392814152E-3</v>
      </c>
      <c r="W34" s="344">
        <f>単位行列I!W34-'(I-M)A'!W34</f>
        <v>-4.537252376181169E-3</v>
      </c>
      <c r="X34" s="344">
        <f>単位行列I!X34-'(I-M)A'!X34</f>
        <v>-1.0450470967524987E-2</v>
      </c>
      <c r="Y34" s="344">
        <f>単位行列I!Y34-'(I-M)A'!Y34</f>
        <v>-1.2087132259867959E-2</v>
      </c>
      <c r="Z34" s="344">
        <f>単位行列I!Z34-'(I-M)A'!Z34</f>
        <v>-1.6072124676985794E-2</v>
      </c>
      <c r="AA34" s="344">
        <f>単位行列I!AA34-'(I-M)A'!AA34</f>
        <v>-2.2549879604816806E-2</v>
      </c>
      <c r="AB34" s="344">
        <f>単位行列I!AB34-'(I-M)A'!AB34</f>
        <v>-2.6581172799554301E-2</v>
      </c>
      <c r="AC34" s="344">
        <f>単位行列I!AC34-'(I-M)A'!AC34</f>
        <v>-1.209233015843629E-2</v>
      </c>
      <c r="AD34" s="344">
        <f>単位行列I!AD34-'(I-M)A'!AD34</f>
        <v>0.96894399705265677</v>
      </c>
      <c r="AE34" s="344">
        <f>単位行列I!AE34-'(I-M)A'!AE34</f>
        <v>-8.122004254338025E-2</v>
      </c>
      <c r="AF34" s="344">
        <f>単位行列I!AF34-'(I-M)A'!AF34</f>
        <v>-1.9363754701341284E-2</v>
      </c>
      <c r="AG34" s="344">
        <f>単位行列I!AG34-'(I-M)A'!AG34</f>
        <v>-6.0368226327311338E-3</v>
      </c>
      <c r="AH34" s="344">
        <f>単位行列I!AH34-'(I-M)A'!AH34</f>
        <v>-1.566208068349938E-2</v>
      </c>
      <c r="AI34" s="344">
        <f>単位行列I!AI34-'(I-M)A'!AI34</f>
        <v>-6.7849367993824657E-3</v>
      </c>
      <c r="AJ34" s="344">
        <f>単位行列I!AJ34-'(I-M)A'!AJ34</f>
        <v>-7.6687098454232229E-3</v>
      </c>
      <c r="AK34" s="344">
        <f>単位行列I!AK34-'(I-M)A'!AK34</f>
        <v>-1.7617121344482092E-2</v>
      </c>
      <c r="AL34" s="344">
        <f>単位行列I!AL34-'(I-M)A'!AL34</f>
        <v>-7.4426420875349404E-3</v>
      </c>
      <c r="AM34" s="344">
        <f>単位行列I!AM34-'(I-M)A'!AM34</f>
        <v>-7.0970651434920052E-3</v>
      </c>
      <c r="AN34" s="344">
        <f>単位行列I!AN34-'(I-M)A'!AN34</f>
        <v>0</v>
      </c>
      <c r="AO34" s="548">
        <f>単位行列I!AO34-'(I-M)A'!AO34</f>
        <v>-2.3802731020071736E-3</v>
      </c>
    </row>
    <row r="35" spans="1:41">
      <c r="A35" s="321" t="s">
        <v>225</v>
      </c>
      <c r="B35" s="251" t="s">
        <v>5</v>
      </c>
      <c r="C35" s="343">
        <f>単位行列I!C35-'(I-M)A'!C35</f>
        <v>-3.1744182680979929E-4</v>
      </c>
      <c r="D35" s="344">
        <f>単位行列I!D35-'(I-M)A'!D35</f>
        <v>-4.0321889771597702E-4</v>
      </c>
      <c r="E35" s="344">
        <f>単位行列I!E35-'(I-M)A'!E35</f>
        <v>-2.8065472200975545E-4</v>
      </c>
      <c r="F35" s="344">
        <f>単位行列I!F35-'(I-M)A'!F35</f>
        <v>-8.9077044658261695E-4</v>
      </c>
      <c r="G35" s="344">
        <f>単位行列I!G35-'(I-M)A'!G35</f>
        <v>-4.781048031823477E-4</v>
      </c>
      <c r="H35" s="344">
        <f>単位行列I!H35-'(I-M)A'!H35</f>
        <v>-1.3651309272045362E-3</v>
      </c>
      <c r="I35" s="344">
        <f>単位行列I!I35-'(I-M)A'!I35</f>
        <v>-6.6019991301150189E-4</v>
      </c>
      <c r="J35" s="344">
        <f>単位行列I!J35-'(I-M)A'!J35</f>
        <v>-1.0910216394032894E-3</v>
      </c>
      <c r="K35" s="344">
        <f>単位行列I!K35-'(I-M)A'!K35</f>
        <v>-4.7997882973907025E-4</v>
      </c>
      <c r="L35" s="344">
        <f>単位行列I!L35-'(I-M)A'!L35</f>
        <v>-1.0726040472407155E-3</v>
      </c>
      <c r="M35" s="344">
        <f>単位行列I!M35-'(I-M)A'!M35</f>
        <v>-1.1227258957627446E-3</v>
      </c>
      <c r="N35" s="344">
        <f>単位行列I!N35-'(I-M)A'!N35</f>
        <v>-3.3566797144841238E-4</v>
      </c>
      <c r="O35" s="344">
        <f>単位行列I!O35-'(I-M)A'!O35</f>
        <v>-6.418184909594846E-5</v>
      </c>
      <c r="P35" s="344">
        <f>単位行列I!P35-'(I-M)A'!P35</f>
        <v>-1.4173774956622526E-3</v>
      </c>
      <c r="Q35" s="344">
        <f>単位行列I!Q35-'(I-M)A'!Q35</f>
        <v>-1.1844500522861204E-3</v>
      </c>
      <c r="R35" s="344">
        <f>単位行列I!R35-'(I-M)A'!R35</f>
        <v>-7.3583543550604605E-4</v>
      </c>
      <c r="S35" s="344">
        <f>単位行列I!S35-'(I-M)A'!S35</f>
        <v>-5.1847122526660848E-4</v>
      </c>
      <c r="T35" s="344">
        <f>単位行列I!T35-'(I-M)A'!T35</f>
        <v>-5.5425662202605852E-4</v>
      </c>
      <c r="U35" s="344">
        <f>単位行列I!U35-'(I-M)A'!U35</f>
        <v>-4.5159497815764981E-4</v>
      </c>
      <c r="V35" s="344">
        <f>単位行列I!V35-'(I-M)A'!V35</f>
        <v>-6.972988481851977E-4</v>
      </c>
      <c r="W35" s="344">
        <f>単位行列I!W35-'(I-M)A'!W35</f>
        <v>-3.1171236971877828E-4</v>
      </c>
      <c r="X35" s="344">
        <f>単位行列I!X35-'(I-M)A'!X35</f>
        <v>-9.6413516250052028E-4</v>
      </c>
      <c r="Y35" s="344">
        <f>単位行列I!Y35-'(I-M)A'!Y35</f>
        <v>-1.1807840371080875E-3</v>
      </c>
      <c r="Z35" s="344">
        <f>単位行列I!Z35-'(I-M)A'!Z35</f>
        <v>-3.239590909348358E-3</v>
      </c>
      <c r="AA35" s="344">
        <f>単位行列I!AA35-'(I-M)A'!AA35</f>
        <v>-3.1834856760475387E-4</v>
      </c>
      <c r="AB35" s="344">
        <f>単位行列I!AB35-'(I-M)A'!AB35</f>
        <v>-5.899678548631713E-4</v>
      </c>
      <c r="AC35" s="344">
        <f>単位行列I!AC35-'(I-M)A'!AC35</f>
        <v>-7.7392727920255538E-3</v>
      </c>
      <c r="AD35" s="344">
        <f>単位行列I!AD35-'(I-M)A'!AD35</f>
        <v>-4.5910920684329526E-3</v>
      </c>
      <c r="AE35" s="344">
        <f>単位行列I!AE35-'(I-M)A'!AE35</f>
        <v>0.9900419227766537</v>
      </c>
      <c r="AF35" s="344">
        <f>単位行列I!AF35-'(I-M)A'!AF35</f>
        <v>-1.1331687475601523E-2</v>
      </c>
      <c r="AG35" s="344">
        <f>単位行列I!AG35-'(I-M)A'!AG35</f>
        <v>-4.017063587747542E-3</v>
      </c>
      <c r="AH35" s="344">
        <f>単位行列I!AH35-'(I-M)A'!AH35</f>
        <v>-4.2461203918137385E-4</v>
      </c>
      <c r="AI35" s="344">
        <f>単位行列I!AI35-'(I-M)A'!AI35</f>
        <v>-5.16827000469073E-4</v>
      </c>
      <c r="AJ35" s="344">
        <f>単位行列I!AJ35-'(I-M)A'!AJ35</f>
        <v>-5.31433200246045E-3</v>
      </c>
      <c r="AK35" s="344">
        <f>単位行列I!AK35-'(I-M)A'!AK35</f>
        <v>-6.4647307362717009E-3</v>
      </c>
      <c r="AL35" s="344">
        <f>単位行列I!AL35-'(I-M)A'!AL35</f>
        <v>-3.461849296790435E-3</v>
      </c>
      <c r="AM35" s="344">
        <f>単位行列I!AM35-'(I-M)A'!AM35</f>
        <v>-4.1767479630944121E-3</v>
      </c>
      <c r="AN35" s="344">
        <f>単位行列I!AN35-'(I-M)A'!AN35</f>
        <v>0</v>
      </c>
      <c r="AO35" s="548">
        <f>単位行列I!AO35-'(I-M)A'!AO35</f>
        <v>-9.4975897294498398E-3</v>
      </c>
    </row>
    <row r="36" spans="1:41">
      <c r="A36" s="321" t="s">
        <v>226</v>
      </c>
      <c r="B36" s="251" t="s">
        <v>252</v>
      </c>
      <c r="C36" s="343">
        <f>単位行列I!C36-'(I-M)A'!C36</f>
        <v>-4.2418381440759212E-2</v>
      </c>
      <c r="D36" s="344">
        <f>単位行列I!D36-'(I-M)A'!D36</f>
        <v>-7.4113571969931263E-2</v>
      </c>
      <c r="E36" s="344">
        <f>単位行列I!E36-'(I-M)A'!E36</f>
        <v>-3.0398580037087349E-2</v>
      </c>
      <c r="F36" s="344">
        <f>単位行列I!F36-'(I-M)A'!F36</f>
        <v>-0.15258774345547468</v>
      </c>
      <c r="G36" s="344">
        <f>単位行列I!G36-'(I-M)A'!G36</f>
        <v>-2.54667653629264E-2</v>
      </c>
      <c r="H36" s="344">
        <f>単位行列I!H36-'(I-M)A'!H36</f>
        <v>-1.7397290288018296E-2</v>
      </c>
      <c r="I36" s="344">
        <f>単位行列I!I36-'(I-M)A'!I36</f>
        <v>-2.7098081950652938E-2</v>
      </c>
      <c r="J36" s="344">
        <f>単位行列I!J36-'(I-M)A'!J36</f>
        <v>-1.9652953215467298E-2</v>
      </c>
      <c r="K36" s="344">
        <f>単位行列I!K36-'(I-M)A'!K36</f>
        <v>-3.9985818193497273E-2</v>
      </c>
      <c r="L36" s="344">
        <f>単位行列I!L36-'(I-M)A'!L36</f>
        <v>-1.3412584407722115E-2</v>
      </c>
      <c r="M36" s="344">
        <f>単位行列I!M36-'(I-M)A'!M36</f>
        <v>-3.8878543538386504E-2</v>
      </c>
      <c r="N36" s="344">
        <f>単位行列I!N36-'(I-M)A'!N36</f>
        <v>-2.3731587504350324E-2</v>
      </c>
      <c r="O36" s="344">
        <f>単位行列I!O36-'(I-M)A'!O36</f>
        <v>-1.8354812693391953E-2</v>
      </c>
      <c r="P36" s="344">
        <f>単位行列I!P36-'(I-M)A'!P36</f>
        <v>-2.1930928609615593E-2</v>
      </c>
      <c r="Q36" s="344">
        <f>単位行列I!Q36-'(I-M)A'!Q36</f>
        <v>-1.5203189844766119E-2</v>
      </c>
      <c r="R36" s="344">
        <f>単位行列I!R36-'(I-M)A'!R36</f>
        <v>-1.4324379978389382E-2</v>
      </c>
      <c r="S36" s="344">
        <f>単位行列I!S36-'(I-M)A'!S36</f>
        <v>-1.6230229720340154E-2</v>
      </c>
      <c r="T36" s="344">
        <f>単位行列I!T36-'(I-M)A'!T36</f>
        <v>-1.3028632092936279E-2</v>
      </c>
      <c r="U36" s="344">
        <f>単位行列I!U36-'(I-M)A'!U36</f>
        <v>-1.4099977277109625E-2</v>
      </c>
      <c r="V36" s="344">
        <f>単位行列I!V36-'(I-M)A'!V36</f>
        <v>-1.701756733572949E-2</v>
      </c>
      <c r="W36" s="344">
        <f>単位行列I!W36-'(I-M)A'!W36</f>
        <v>-1.0154792743159752E-2</v>
      </c>
      <c r="X36" s="344">
        <f>単位行列I!X36-'(I-M)A'!X36</f>
        <v>-7.6851386163008947E-2</v>
      </c>
      <c r="Y36" s="344">
        <f>単位行列I!Y36-'(I-M)A'!Y36</f>
        <v>-3.2658405183744611E-2</v>
      </c>
      <c r="Z36" s="344">
        <f>単位行列I!Z36-'(I-M)A'!Z36</f>
        <v>-1.9615994873405394E-2</v>
      </c>
      <c r="AA36" s="344">
        <f>単位行列I!AA36-'(I-M)A'!AA36</f>
        <v>-1.5455861330068156E-2</v>
      </c>
      <c r="AB36" s="344">
        <f>単位行列I!AB36-'(I-M)A'!AB36</f>
        <v>-4.0941755017580045E-2</v>
      </c>
      <c r="AC36" s="344">
        <f>単位行列I!AC36-'(I-M)A'!AC36</f>
        <v>-3.9950391185242774E-2</v>
      </c>
      <c r="AD36" s="344">
        <f>単位行列I!AD36-'(I-M)A'!AD36</f>
        <v>-2.5447036977944076E-2</v>
      </c>
      <c r="AE36" s="344">
        <f>単位行列I!AE36-'(I-M)A'!AE36</f>
        <v>-2.178568230458932E-3</v>
      </c>
      <c r="AF36" s="344">
        <f>単位行列I!AF36-'(I-M)A'!AF36</f>
        <v>0.93258883394340897</v>
      </c>
      <c r="AG36" s="344">
        <f>単位行列I!AG36-'(I-M)A'!AG36</f>
        <v>-1.9541280229758512E-2</v>
      </c>
      <c r="AH36" s="344">
        <f>単位行列I!AH36-'(I-M)A'!AH36</f>
        <v>-2.1785175028601791E-2</v>
      </c>
      <c r="AI36" s="344">
        <f>単位行列I!AI36-'(I-M)A'!AI36</f>
        <v>-1.5073660400323128E-2</v>
      </c>
      <c r="AJ36" s="344">
        <f>単位行列I!AJ36-'(I-M)A'!AJ36</f>
        <v>-1.1642626081880087E-2</v>
      </c>
      <c r="AK36" s="344">
        <f>単位行列I!AK36-'(I-M)A'!AK36</f>
        <v>-3.100212776152882E-2</v>
      </c>
      <c r="AL36" s="344">
        <f>単位行列I!AL36-'(I-M)A'!AL36</f>
        <v>-1.2769797776093869E-2</v>
      </c>
      <c r="AM36" s="344">
        <f>単位行列I!AM36-'(I-M)A'!AM36</f>
        <v>-3.2670624591943233E-2</v>
      </c>
      <c r="AN36" s="344">
        <f>単位行列I!AN36-'(I-M)A'!AN36</f>
        <v>-3.1915221021459377E-2</v>
      </c>
      <c r="AO36" s="548">
        <f>単位行列I!AO36-'(I-M)A'!AO36</f>
        <v>-5.8939798957297181E-2</v>
      </c>
    </row>
    <row r="37" spans="1:41">
      <c r="A37" s="321" t="s">
        <v>227</v>
      </c>
      <c r="B37" s="251" t="s">
        <v>198</v>
      </c>
      <c r="C37" s="343">
        <f>単位行列I!C37-'(I-M)A'!C37</f>
        <v>-1.700604876348079E-3</v>
      </c>
      <c r="D37" s="344">
        <f>単位行列I!D37-'(I-M)A'!D37</f>
        <v>-2.0291665514280579E-3</v>
      </c>
      <c r="E37" s="344">
        <f>単位行列I!E37-'(I-M)A'!E37</f>
        <v>-1.7188181419220722E-3</v>
      </c>
      <c r="F37" s="344">
        <f>単位行列I!F37-'(I-M)A'!F37</f>
        <v>-4.0275070759052531E-3</v>
      </c>
      <c r="G37" s="344">
        <f>単位行列I!G37-'(I-M)A'!G37</f>
        <v>-1.7175471181819747E-3</v>
      </c>
      <c r="H37" s="344">
        <f>単位行列I!H37-'(I-M)A'!H37</f>
        <v>-3.2533599303292177E-3</v>
      </c>
      <c r="I37" s="344">
        <f>単位行列I!I37-'(I-M)A'!I37</f>
        <v>-3.3061148346523847E-3</v>
      </c>
      <c r="J37" s="344">
        <f>単位行列I!J37-'(I-M)A'!J37</f>
        <v>-4.8627392959853218E-3</v>
      </c>
      <c r="K37" s="344">
        <f>単位行列I!K37-'(I-M)A'!K37</f>
        <v>-2.0388376895558746E-3</v>
      </c>
      <c r="L37" s="344">
        <f>単位行列I!L37-'(I-M)A'!L37</f>
        <v>-3.0573882915146166E-3</v>
      </c>
      <c r="M37" s="344">
        <f>単位行列I!M37-'(I-M)A'!M37</f>
        <v>-5.4115398474242227E-3</v>
      </c>
      <c r="N37" s="344">
        <f>単位行列I!N37-'(I-M)A'!N37</f>
        <v>-2.3596415434080469E-3</v>
      </c>
      <c r="O37" s="344">
        <f>単位行列I!O37-'(I-M)A'!O37</f>
        <v>-1.0177834276378745E-3</v>
      </c>
      <c r="P37" s="344">
        <f>単位行列I!P37-'(I-M)A'!P37</f>
        <v>-3.6856665741740349E-3</v>
      </c>
      <c r="Q37" s="344">
        <f>単位行列I!Q37-'(I-M)A'!Q37</f>
        <v>-3.4570838220457489E-3</v>
      </c>
      <c r="R37" s="344">
        <f>単位行列I!R37-'(I-M)A'!R37</f>
        <v>-4.4652082262443271E-3</v>
      </c>
      <c r="S37" s="344">
        <f>単位行列I!S37-'(I-M)A'!S37</f>
        <v>-4.6679056867873188E-3</v>
      </c>
      <c r="T37" s="344">
        <f>単位行列I!T37-'(I-M)A'!T37</f>
        <v>-5.5064062273047758E-3</v>
      </c>
      <c r="U37" s="344">
        <f>単位行列I!U37-'(I-M)A'!U37</f>
        <v>-8.3665234110905182E-3</v>
      </c>
      <c r="V37" s="344">
        <f>単位行列I!V37-'(I-M)A'!V37</f>
        <v>-1.3896981226502989E-2</v>
      </c>
      <c r="W37" s="344">
        <f>単位行列I!W37-'(I-M)A'!W37</f>
        <v>-1.7126840221042684E-3</v>
      </c>
      <c r="X37" s="344">
        <f>単位行列I!X37-'(I-M)A'!X37</f>
        <v>-3.4783392059255119E-3</v>
      </c>
      <c r="Y37" s="344">
        <f>単位行列I!Y37-'(I-M)A'!Y37</f>
        <v>-4.6099641935734396E-3</v>
      </c>
      <c r="Z37" s="344">
        <f>単位行列I!Z37-'(I-M)A'!Z37</f>
        <v>-9.5864523373721186E-3</v>
      </c>
      <c r="AA37" s="344">
        <f>単位行列I!AA37-'(I-M)A'!AA37</f>
        <v>-2.2371218098106962E-2</v>
      </c>
      <c r="AB37" s="344">
        <f>単位行列I!AB37-'(I-M)A'!AB37</f>
        <v>-4.8554264237437254E-3</v>
      </c>
      <c r="AC37" s="344">
        <f>単位行列I!AC37-'(I-M)A'!AC37</f>
        <v>-1.832011712844437E-2</v>
      </c>
      <c r="AD37" s="344">
        <f>単位行列I!AD37-'(I-M)A'!AD37</f>
        <v>-2.9940892790629184E-2</v>
      </c>
      <c r="AE37" s="344">
        <f>単位行列I!AE37-'(I-M)A'!AE37</f>
        <v>-1.5233387302619422E-3</v>
      </c>
      <c r="AF37" s="344">
        <f>単位行列I!AF37-'(I-M)A'!AF37</f>
        <v>-5.0597288150371319E-3</v>
      </c>
      <c r="AG37" s="344">
        <f>単位行列I!AG37-'(I-M)A'!AG37</f>
        <v>0.88339114096841775</v>
      </c>
      <c r="AH37" s="344">
        <f>単位行列I!AH37-'(I-M)A'!AH37</f>
        <v>-1.3771587331481228E-2</v>
      </c>
      <c r="AI37" s="344">
        <f>単位行列I!AI37-'(I-M)A'!AI37</f>
        <v>-5.2931784659814391E-3</v>
      </c>
      <c r="AJ37" s="344">
        <f>単位行列I!AJ37-'(I-M)A'!AJ37</f>
        <v>-7.1512782211207975E-3</v>
      </c>
      <c r="AK37" s="344">
        <f>単位行列I!AK37-'(I-M)A'!AK37</f>
        <v>-4.159204111177333E-2</v>
      </c>
      <c r="AL37" s="344">
        <f>単位行列I!AL37-'(I-M)A'!AL37</f>
        <v>-3.080856479373615E-2</v>
      </c>
      <c r="AM37" s="344">
        <f>単位行列I!AM37-'(I-M)A'!AM37</f>
        <v>-1.0770351368970296E-2</v>
      </c>
      <c r="AN37" s="344">
        <f>単位行列I!AN37-'(I-M)A'!AN37</f>
        <v>0</v>
      </c>
      <c r="AO37" s="548">
        <f>単位行列I!AO37-'(I-M)A'!AO37</f>
        <v>-3.7902190364634464E-2</v>
      </c>
    </row>
    <row r="38" spans="1:41">
      <c r="A38" s="321" t="s">
        <v>228</v>
      </c>
      <c r="B38" s="251" t="s">
        <v>6</v>
      </c>
      <c r="C38" s="343">
        <f>単位行列I!C38-'(I-M)A'!C38</f>
        <v>0</v>
      </c>
      <c r="D38" s="344">
        <f>単位行列I!D38-'(I-M)A'!D38</f>
        <v>0</v>
      </c>
      <c r="E38" s="344">
        <f>単位行列I!E38-'(I-M)A'!E38</f>
        <v>0</v>
      </c>
      <c r="F38" s="344">
        <f>単位行列I!F38-'(I-M)A'!F38</f>
        <v>0</v>
      </c>
      <c r="G38" s="344">
        <f>単位行列I!G38-'(I-M)A'!G38</f>
        <v>0</v>
      </c>
      <c r="H38" s="344">
        <f>単位行列I!H38-'(I-M)A'!H38</f>
        <v>0</v>
      </c>
      <c r="I38" s="344">
        <f>単位行列I!I38-'(I-M)A'!I38</f>
        <v>0</v>
      </c>
      <c r="J38" s="344">
        <f>単位行列I!J38-'(I-M)A'!J38</f>
        <v>0</v>
      </c>
      <c r="K38" s="344">
        <f>単位行列I!K38-'(I-M)A'!K38</f>
        <v>0</v>
      </c>
      <c r="L38" s="344">
        <f>単位行列I!L38-'(I-M)A'!L38</f>
        <v>0</v>
      </c>
      <c r="M38" s="344">
        <f>単位行列I!M38-'(I-M)A'!M38</f>
        <v>0</v>
      </c>
      <c r="N38" s="344">
        <f>単位行列I!N38-'(I-M)A'!N38</f>
        <v>0</v>
      </c>
      <c r="O38" s="344">
        <f>単位行列I!O38-'(I-M)A'!O38</f>
        <v>0</v>
      </c>
      <c r="P38" s="344">
        <f>単位行列I!P38-'(I-M)A'!P38</f>
        <v>0</v>
      </c>
      <c r="Q38" s="344">
        <f>単位行列I!Q38-'(I-M)A'!Q38</f>
        <v>0</v>
      </c>
      <c r="R38" s="344">
        <f>単位行列I!R38-'(I-M)A'!R38</f>
        <v>0</v>
      </c>
      <c r="S38" s="344">
        <f>単位行列I!S38-'(I-M)A'!S38</f>
        <v>0</v>
      </c>
      <c r="T38" s="344">
        <f>単位行列I!T38-'(I-M)A'!T38</f>
        <v>0</v>
      </c>
      <c r="U38" s="344">
        <f>単位行列I!U38-'(I-M)A'!U38</f>
        <v>0</v>
      </c>
      <c r="V38" s="344">
        <f>単位行列I!V38-'(I-M)A'!V38</f>
        <v>0</v>
      </c>
      <c r="W38" s="344">
        <f>単位行列I!W38-'(I-M)A'!W38</f>
        <v>0</v>
      </c>
      <c r="X38" s="344">
        <f>単位行列I!X38-'(I-M)A'!X38</f>
        <v>0</v>
      </c>
      <c r="Y38" s="344">
        <f>単位行列I!Y38-'(I-M)A'!Y38</f>
        <v>0</v>
      </c>
      <c r="Z38" s="344">
        <f>単位行列I!Z38-'(I-M)A'!Z38</f>
        <v>0</v>
      </c>
      <c r="AA38" s="344">
        <f>単位行列I!AA38-'(I-M)A'!AA38</f>
        <v>0</v>
      </c>
      <c r="AB38" s="344">
        <f>単位行列I!AB38-'(I-M)A'!AB38</f>
        <v>0</v>
      </c>
      <c r="AC38" s="344">
        <f>単位行列I!AC38-'(I-M)A'!AC38</f>
        <v>0</v>
      </c>
      <c r="AD38" s="344">
        <f>単位行列I!AD38-'(I-M)A'!AD38</f>
        <v>0</v>
      </c>
      <c r="AE38" s="344">
        <f>単位行列I!AE38-'(I-M)A'!AE38</f>
        <v>0</v>
      </c>
      <c r="AF38" s="344">
        <f>単位行列I!AF38-'(I-M)A'!AF38</f>
        <v>0</v>
      </c>
      <c r="AG38" s="344">
        <f>単位行列I!AG38-'(I-M)A'!AG38</f>
        <v>0</v>
      </c>
      <c r="AH38" s="344">
        <f>単位行列I!AH38-'(I-M)A'!AH38</f>
        <v>1</v>
      </c>
      <c r="AI38" s="344">
        <f>単位行列I!AI38-'(I-M)A'!AI38</f>
        <v>0</v>
      </c>
      <c r="AJ38" s="344">
        <f>単位行列I!AJ38-'(I-M)A'!AJ38</f>
        <v>0</v>
      </c>
      <c r="AK38" s="344">
        <f>単位行列I!AK38-'(I-M)A'!AK38</f>
        <v>0</v>
      </c>
      <c r="AL38" s="344">
        <f>単位行列I!AL38-'(I-M)A'!AL38</f>
        <v>0</v>
      </c>
      <c r="AM38" s="344">
        <f>単位行列I!AM38-'(I-M)A'!AM38</f>
        <v>0</v>
      </c>
      <c r="AN38" s="344">
        <f>単位行列I!AN38-'(I-M)A'!AN38</f>
        <v>0</v>
      </c>
      <c r="AO38" s="548">
        <f>単位行列I!AO38-'(I-M)A'!AO38</f>
        <v>-0.23203681761083009</v>
      </c>
    </row>
    <row r="39" spans="1:41">
      <c r="A39" s="321" t="s">
        <v>229</v>
      </c>
      <c r="B39" s="251" t="s">
        <v>26</v>
      </c>
      <c r="C39" s="343">
        <f>単位行列I!C39-'(I-M)A'!C39</f>
        <v>-1.6311140367436902E-5</v>
      </c>
      <c r="D39" s="344">
        <f>単位行列I!D39-'(I-M)A'!D39</f>
        <v>-2.1018859911935429E-4</v>
      </c>
      <c r="E39" s="344">
        <f>単位行列I!E39-'(I-M)A'!E39</f>
        <v>-4.8679184508066975E-6</v>
      </c>
      <c r="F39" s="344">
        <f>単位行列I!F39-'(I-M)A'!F39</f>
        <v>-8.274114875369261E-4</v>
      </c>
      <c r="G39" s="344">
        <f>単位行列I!G39-'(I-M)A'!G39</f>
        <v>-2.1538186338132518E-4</v>
      </c>
      <c r="H39" s="344">
        <f>単位行列I!H39-'(I-M)A'!H39</f>
        <v>-6.0435809082392372E-5</v>
      </c>
      <c r="I39" s="344">
        <f>単位行列I!I39-'(I-M)A'!I39</f>
        <v>-1.6212379102238197E-4</v>
      </c>
      <c r="J39" s="344">
        <f>単位行列I!J39-'(I-M)A'!J39</f>
        <v>-2.8589585045561076E-4</v>
      </c>
      <c r="K39" s="344">
        <f>単位行列I!K39-'(I-M)A'!K39</f>
        <v>0</v>
      </c>
      <c r="L39" s="344">
        <f>単位行列I!L39-'(I-M)A'!L39</f>
        <v>-1.3572774379446459E-4</v>
      </c>
      <c r="M39" s="344">
        <f>単位行列I!M39-'(I-M)A'!M39</f>
        <v>-1.0146031686430767E-3</v>
      </c>
      <c r="N39" s="344">
        <f>単位行列I!N39-'(I-M)A'!N39</f>
        <v>0</v>
      </c>
      <c r="O39" s="344">
        <f>単位行列I!O39-'(I-M)A'!O39</f>
        <v>-1.7626071216888859E-6</v>
      </c>
      <c r="P39" s="344">
        <f>単位行列I!P39-'(I-M)A'!P39</f>
        <v>-4.2798463643810682E-4</v>
      </c>
      <c r="Q39" s="344">
        <f>単位行列I!Q39-'(I-M)A'!Q39</f>
        <v>-7.2966669393378849E-4</v>
      </c>
      <c r="R39" s="344">
        <f>単位行列I!R39-'(I-M)A'!R39</f>
        <v>-3.310206749743413E-4</v>
      </c>
      <c r="S39" s="344">
        <f>単位行列I!S39-'(I-M)A'!S39</f>
        <v>-3.2681167208581662E-4</v>
      </c>
      <c r="T39" s="344">
        <f>単位行列I!T39-'(I-M)A'!T39</f>
        <v>-1.3262766397057278E-3</v>
      </c>
      <c r="U39" s="344">
        <f>単位行列I!U39-'(I-M)A'!U39</f>
        <v>-6.3054476551548295E-4</v>
      </c>
      <c r="V39" s="344">
        <f>単位行列I!V39-'(I-M)A'!V39</f>
        <v>-9.9362408506489266E-4</v>
      </c>
      <c r="W39" s="344">
        <f>単位行列I!W39-'(I-M)A'!W39</f>
        <v>-4.4748436934320945E-4</v>
      </c>
      <c r="X39" s="344">
        <f>単位行列I!X39-'(I-M)A'!X39</f>
        <v>-9.5261196335633767E-5</v>
      </c>
      <c r="Y39" s="344">
        <f>単位行列I!Y39-'(I-M)A'!Y39</f>
        <v>-1.3556489479926549E-4</v>
      </c>
      <c r="Z39" s="344">
        <f>単位行列I!Z39-'(I-M)A'!Z39</f>
        <v>-1.0367325031691811E-3</v>
      </c>
      <c r="AA39" s="344">
        <f>単位行列I!AA39-'(I-M)A'!AA39</f>
        <v>-7.2638260785942339E-5</v>
      </c>
      <c r="AB39" s="344">
        <f>単位行列I!AB39-'(I-M)A'!AB39</f>
        <v>-1.2872106419154936E-4</v>
      </c>
      <c r="AC39" s="344">
        <f>単位行列I!AC39-'(I-M)A'!AC39</f>
        <v>-1.8370207261340335E-4</v>
      </c>
      <c r="AD39" s="344">
        <f>単位行列I!AD39-'(I-M)A'!AD39</f>
        <v>-1.8963940560641246E-4</v>
      </c>
      <c r="AE39" s="344">
        <f>単位行列I!AE39-'(I-M)A'!AE39</f>
        <v>-6.1480204569528957E-7</v>
      </c>
      <c r="AF39" s="344">
        <f>単位行列I!AF39-'(I-M)A'!AF39</f>
        <v>-3.9654987637208287E-4</v>
      </c>
      <c r="AG39" s="344">
        <f>単位行列I!AG39-'(I-M)A'!AG39</f>
        <v>-4.6529157967345816E-3</v>
      </c>
      <c r="AH39" s="344">
        <f>単位行列I!AH39-'(I-M)A'!AH39</f>
        <v>-9.7141373580750167E-5</v>
      </c>
      <c r="AI39" s="344">
        <f>単位行列I!AI39-'(I-M)A'!AI39</f>
        <v>0.99999891118609963</v>
      </c>
      <c r="AJ39" s="344">
        <f>単位行列I!AJ39-'(I-M)A'!AJ39</f>
        <v>-9.224714417892684E-5</v>
      </c>
      <c r="AK39" s="344">
        <f>単位行列I!AK39-'(I-M)A'!AK39</f>
        <v>0</v>
      </c>
      <c r="AL39" s="344">
        <f>単位行列I!AL39-'(I-M)A'!AL39</f>
        <v>-4.6703050722619362E-4</v>
      </c>
      <c r="AM39" s="344">
        <f>単位行列I!AM39-'(I-M)A'!AM39</f>
        <v>-3.7837455858802214E-4</v>
      </c>
      <c r="AN39" s="344">
        <f>単位行列I!AN39-'(I-M)A'!AN39</f>
        <v>0</v>
      </c>
      <c r="AO39" s="548">
        <f>単位行列I!AO39-'(I-M)A'!AO39</f>
        <v>-1.3991357062732789E-4</v>
      </c>
    </row>
    <row r="40" spans="1:41">
      <c r="A40" s="321" t="s">
        <v>230</v>
      </c>
      <c r="B40" s="251" t="s">
        <v>253</v>
      </c>
      <c r="C40" s="343">
        <f>単位行列I!C40-'(I-M)A'!C40</f>
        <v>-2.350120002791524E-4</v>
      </c>
      <c r="D40" s="344">
        <f>単位行列I!D40-'(I-M)A'!D40</f>
        <v>0</v>
      </c>
      <c r="E40" s="344">
        <f>単位行列I!E40-'(I-M)A'!E40</f>
        <v>0</v>
      </c>
      <c r="F40" s="344">
        <f>単位行列I!F40-'(I-M)A'!F40</f>
        <v>0</v>
      </c>
      <c r="G40" s="344">
        <f>単位行列I!G40-'(I-M)A'!G40</f>
        <v>0</v>
      </c>
      <c r="H40" s="344">
        <f>単位行列I!H40-'(I-M)A'!H40</f>
        <v>0</v>
      </c>
      <c r="I40" s="344">
        <f>単位行列I!I40-'(I-M)A'!I40</f>
        <v>-8.4895934223955918E-7</v>
      </c>
      <c r="J40" s="344">
        <f>単位行列I!J40-'(I-M)A'!J40</f>
        <v>-1.0907372105407008E-6</v>
      </c>
      <c r="K40" s="344">
        <f>単位行列I!K40-'(I-M)A'!K40</f>
        <v>0</v>
      </c>
      <c r="L40" s="344">
        <f>単位行列I!L40-'(I-M)A'!L40</f>
        <v>-1.439841424576644E-6</v>
      </c>
      <c r="M40" s="344">
        <f>単位行列I!M40-'(I-M)A'!M40</f>
        <v>0</v>
      </c>
      <c r="N40" s="344">
        <f>単位行列I!N40-'(I-M)A'!N40</f>
        <v>0</v>
      </c>
      <c r="O40" s="344">
        <f>単位行列I!O40-'(I-M)A'!O40</f>
        <v>0</v>
      </c>
      <c r="P40" s="344">
        <f>単位行列I!P40-'(I-M)A'!P40</f>
        <v>0</v>
      </c>
      <c r="Q40" s="344">
        <f>単位行列I!Q40-'(I-M)A'!Q40</f>
        <v>0</v>
      </c>
      <c r="R40" s="344">
        <f>単位行列I!R40-'(I-M)A'!R40</f>
        <v>0</v>
      </c>
      <c r="S40" s="344">
        <f>単位行列I!S40-'(I-M)A'!S40</f>
        <v>0</v>
      </c>
      <c r="T40" s="344">
        <f>単位行列I!T40-'(I-M)A'!T40</f>
        <v>0</v>
      </c>
      <c r="U40" s="344">
        <f>単位行列I!U40-'(I-M)A'!U40</f>
        <v>0</v>
      </c>
      <c r="V40" s="344">
        <f>単位行列I!V40-'(I-M)A'!V40</f>
        <v>0</v>
      </c>
      <c r="W40" s="344">
        <f>単位行列I!W40-'(I-M)A'!W40</f>
        <v>0</v>
      </c>
      <c r="X40" s="344">
        <f>単位行列I!X40-'(I-M)A'!X40</f>
        <v>-1.1800572452720908E-5</v>
      </c>
      <c r="Y40" s="344">
        <f>単位行列I!Y40-'(I-M)A'!Y40</f>
        <v>-2.5857547304571405E-6</v>
      </c>
      <c r="Z40" s="344">
        <f>単位行列I!Z40-'(I-M)A'!Z40</f>
        <v>-2.0861278364606154E-4</v>
      </c>
      <c r="AA40" s="344">
        <f>単位行列I!AA40-'(I-M)A'!AA40</f>
        <v>-2.3431990378474589E-4</v>
      </c>
      <c r="AB40" s="344">
        <f>単位行列I!AB40-'(I-M)A'!AB40</f>
        <v>0</v>
      </c>
      <c r="AC40" s="344">
        <f>単位行列I!AC40-'(I-M)A'!AC40</f>
        <v>-2.6420855231950777E-5</v>
      </c>
      <c r="AD40" s="344">
        <f>単位行列I!AD40-'(I-M)A'!AD40</f>
        <v>-1.6149541639369968E-4</v>
      </c>
      <c r="AE40" s="344">
        <f>単位行列I!AE40-'(I-M)A'!AE40</f>
        <v>-6.3342168651276071E-6</v>
      </c>
      <c r="AF40" s="344">
        <f>単位行列I!AF40-'(I-M)A'!AF40</f>
        <v>-1.6528672268898354E-3</v>
      </c>
      <c r="AG40" s="344">
        <f>単位行列I!AG40-'(I-M)A'!AG40</f>
        <v>-1.1623788165242598E-3</v>
      </c>
      <c r="AH40" s="344">
        <f>単位行列I!AH40-'(I-M)A'!AH40</f>
        <v>-2.5083069919873141E-5</v>
      </c>
      <c r="AI40" s="344">
        <f>単位行列I!AI40-'(I-M)A'!AI40</f>
        <v>-1.7813713772384324E-5</v>
      </c>
      <c r="AJ40" s="344">
        <f>単位行列I!AJ40-'(I-M)A'!AJ40</f>
        <v>0.98185666681433115</v>
      </c>
      <c r="AK40" s="344">
        <f>単位行列I!AK40-'(I-M)A'!AK40</f>
        <v>-1.4502216636954985E-5</v>
      </c>
      <c r="AL40" s="344">
        <f>単位行列I!AL40-'(I-M)A'!AL40</f>
        <v>-4.3704471637314063E-5</v>
      </c>
      <c r="AM40" s="344">
        <f>単位行列I!AM40-'(I-M)A'!AM40</f>
        <v>-8.0495802401145156E-5</v>
      </c>
      <c r="AN40" s="344">
        <f>単位行列I!AN40-'(I-M)A'!AN40</f>
        <v>0</v>
      </c>
      <c r="AO40" s="548">
        <f>単位行列I!AO40-'(I-M)A'!AO40</f>
        <v>-2.5181403511134251E-3</v>
      </c>
    </row>
    <row r="41" spans="1:41">
      <c r="A41" s="321" t="s">
        <v>231</v>
      </c>
      <c r="B41" s="251" t="s">
        <v>420</v>
      </c>
      <c r="C41" s="343">
        <f>単位行列I!C41-'(I-M)A'!C41</f>
        <v>-8.81947670256268E-5</v>
      </c>
      <c r="D41" s="344">
        <f>単位行列I!D41-'(I-M)A'!D41</f>
        <v>-2.3890532974615405E-4</v>
      </c>
      <c r="E41" s="344">
        <f>単位行列I!E41-'(I-M)A'!E41</f>
        <v>-1.3977303133721019E-2</v>
      </c>
      <c r="F41" s="344">
        <f>単位行列I!F41-'(I-M)A'!F41</f>
        <v>-3.6449893040687476E-3</v>
      </c>
      <c r="G41" s="344">
        <f>単位行列I!G41-'(I-M)A'!G41</f>
        <v>-2.483997078788166E-3</v>
      </c>
      <c r="H41" s="344">
        <f>単位行列I!H41-'(I-M)A'!H41</f>
        <v>-1.8380487698888947E-3</v>
      </c>
      <c r="I41" s="344">
        <f>単位行列I!I41-'(I-M)A'!I41</f>
        <v>-1.6858483403449664E-3</v>
      </c>
      <c r="J41" s="344">
        <f>単位行列I!J41-'(I-M)A'!J41</f>
        <v>-2.3225835857167859E-3</v>
      </c>
      <c r="K41" s="344">
        <f>単位行列I!K41-'(I-M)A'!K41</f>
        <v>-1.5642954797501156E-3</v>
      </c>
      <c r="L41" s="344">
        <f>単位行列I!L41-'(I-M)A'!L41</f>
        <v>-8.843015719996268E-4</v>
      </c>
      <c r="M41" s="344">
        <f>単位行列I!M41-'(I-M)A'!M41</f>
        <v>-1.5749558492830342E-3</v>
      </c>
      <c r="N41" s="344">
        <f>単位行列I!N41-'(I-M)A'!N41</f>
        <v>-1.2393320281367526E-3</v>
      </c>
      <c r="O41" s="344">
        <f>単位行列I!O41-'(I-M)A'!O41</f>
        <v>-4.8911674804578552E-4</v>
      </c>
      <c r="P41" s="344">
        <f>単位行列I!P41-'(I-M)A'!P41</f>
        <v>-1.5674185696484145E-3</v>
      </c>
      <c r="Q41" s="344">
        <f>単位行列I!Q41-'(I-M)A'!Q41</f>
        <v>-3.5765619481595416E-3</v>
      </c>
      <c r="R41" s="344">
        <f>単位行列I!R41-'(I-M)A'!R41</f>
        <v>-4.5048796301314399E-3</v>
      </c>
      <c r="S41" s="344">
        <f>単位行列I!S41-'(I-M)A'!S41</f>
        <v>-1.7187838858271623E-3</v>
      </c>
      <c r="T41" s="344">
        <f>単位行列I!T41-'(I-M)A'!T41</f>
        <v>-1.2514073143950839E-3</v>
      </c>
      <c r="U41" s="344">
        <f>単位行列I!U41-'(I-M)A'!U41</f>
        <v>-1.22535119225621E-3</v>
      </c>
      <c r="V41" s="344">
        <f>単位行列I!V41-'(I-M)A'!V41</f>
        <v>-8.417578451245019E-4</v>
      </c>
      <c r="W41" s="344">
        <f>単位行列I!W41-'(I-M)A'!W41</f>
        <v>-3.329992045030163E-4</v>
      </c>
      <c r="X41" s="344">
        <f>単位行列I!X41-'(I-M)A'!X41</f>
        <v>-1.4406187789275534E-3</v>
      </c>
      <c r="Y41" s="344">
        <f>単位行列I!Y41-'(I-M)A'!Y41</f>
        <v>-1.9581887314359752E-3</v>
      </c>
      <c r="Z41" s="344">
        <f>単位行列I!Z41-'(I-M)A'!Z41</f>
        <v>-3.9348459490166285E-3</v>
      </c>
      <c r="AA41" s="344">
        <f>単位行列I!AA41-'(I-M)A'!AA41</f>
        <v>-1.1246855938296215E-2</v>
      </c>
      <c r="AB41" s="344">
        <f>単位行列I!AB41-'(I-M)A'!AB41</f>
        <v>-3.0977414388299587E-3</v>
      </c>
      <c r="AC41" s="344">
        <f>単位行列I!AC41-'(I-M)A'!AC41</f>
        <v>-9.1451305257016203E-4</v>
      </c>
      <c r="AD41" s="344">
        <f>単位行列I!AD41-'(I-M)A'!AD41</f>
        <v>-5.3083040637949925E-3</v>
      </c>
      <c r="AE41" s="344">
        <f>単位行列I!AE41-'(I-M)A'!AE41</f>
        <v>-4.7809354913561162E-4</v>
      </c>
      <c r="AF41" s="344">
        <f>単位行列I!AF41-'(I-M)A'!AF41</f>
        <v>-1.6229883539027408E-3</v>
      </c>
      <c r="AG41" s="344">
        <f>単位行列I!AG41-'(I-M)A'!AG41</f>
        <v>-2.3876363106523075E-3</v>
      </c>
      <c r="AH41" s="344">
        <f>単位行列I!AH41-'(I-M)A'!AH41</f>
        <v>-3.7811489791175872E-6</v>
      </c>
      <c r="AI41" s="344">
        <f>単位行列I!AI41-'(I-M)A'!AI41</f>
        <v>-1.4762505685386154E-3</v>
      </c>
      <c r="AJ41" s="344">
        <f>単位行列I!AJ41-'(I-M)A'!AJ41</f>
        <v>-1.7794830687600472E-3</v>
      </c>
      <c r="AK41" s="344">
        <f>単位行列I!AK41-'(I-M)A'!AK41</f>
        <v>1</v>
      </c>
      <c r="AL41" s="344">
        <f>単位行列I!AL41-'(I-M)A'!AL41</f>
        <v>-3.9683173635684087E-3</v>
      </c>
      <c r="AM41" s="344">
        <f>単位行列I!AM41-'(I-M)A'!AM41</f>
        <v>-5.1581461579030896E-3</v>
      </c>
      <c r="AN41" s="344">
        <f>単位行列I!AN41-'(I-M)A'!AN41</f>
        <v>0</v>
      </c>
      <c r="AO41" s="548">
        <f>単位行列I!AO41-'(I-M)A'!AO41</f>
        <v>-7.6759224231079158E-3</v>
      </c>
    </row>
    <row r="42" spans="1:41">
      <c r="A42" s="321" t="s">
        <v>232</v>
      </c>
      <c r="B42" s="251" t="s">
        <v>27</v>
      </c>
      <c r="C42" s="343">
        <f>単位行列I!C42-'(I-M)A'!C42</f>
        <v>-8.8847782222784347E-3</v>
      </c>
      <c r="D42" s="344">
        <f>単位行列I!D42-'(I-M)A'!D42</f>
        <v>-2.2851768951989222E-2</v>
      </c>
      <c r="E42" s="344">
        <f>単位行列I!E42-'(I-M)A'!E42</f>
        <v>-5.2287192270857215E-3</v>
      </c>
      <c r="F42" s="344">
        <f>単位行列I!F42-'(I-M)A'!F42</f>
        <v>-1.9259400888625121E-2</v>
      </c>
      <c r="G42" s="344">
        <f>単位行列I!G42-'(I-M)A'!G42</f>
        <v>-9.0259700542939802E-3</v>
      </c>
      <c r="H42" s="344">
        <f>単位行列I!H42-'(I-M)A'!H42</f>
        <v>-2.1964724959851568E-2</v>
      </c>
      <c r="I42" s="344">
        <f>単位行列I!I42-'(I-M)A'!I42</f>
        <v>-1.0787443401916612E-2</v>
      </c>
      <c r="J42" s="344">
        <f>単位行列I!J42-'(I-M)A'!J42</f>
        <v>-2.3717632709673041E-2</v>
      </c>
      <c r="K42" s="344">
        <f>単位行列I!K42-'(I-M)A'!K42</f>
        <v>-2.0092896586738938E-2</v>
      </c>
      <c r="L42" s="344">
        <f>単位行列I!L42-'(I-M)A'!L42</f>
        <v>-2.0701508488719909E-2</v>
      </c>
      <c r="M42" s="344">
        <f>単位行列I!M42-'(I-M)A'!M42</f>
        <v>-2.391019413014598E-2</v>
      </c>
      <c r="N42" s="344">
        <f>単位行列I!N42-'(I-M)A'!N42</f>
        <v>-5.6491348590372243E-3</v>
      </c>
      <c r="O42" s="344">
        <f>単位行列I!O42-'(I-M)A'!O42</f>
        <v>-3.9398218646305681E-3</v>
      </c>
      <c r="P42" s="344">
        <f>単位行列I!P42-'(I-M)A'!P42</f>
        <v>-1.6196277429576789E-2</v>
      </c>
      <c r="Q42" s="344">
        <f>単位行列I!Q42-'(I-M)A'!Q42</f>
        <v>-2.5769472052942229E-2</v>
      </c>
      <c r="R42" s="344">
        <f>単位行列I!R42-'(I-M)A'!R42</f>
        <v>-1.6151558532836063E-2</v>
      </c>
      <c r="S42" s="344">
        <f>単位行列I!S42-'(I-M)A'!S42</f>
        <v>-1.7597320324194959E-2</v>
      </c>
      <c r="T42" s="344">
        <f>単位行列I!T42-'(I-M)A'!T42</f>
        <v>-2.4298507997855701E-2</v>
      </c>
      <c r="U42" s="344">
        <f>単位行列I!U42-'(I-M)A'!U42</f>
        <v>-2.2661393757336293E-2</v>
      </c>
      <c r="V42" s="344">
        <f>単位行列I!V42-'(I-M)A'!V42</f>
        <v>-2.062544314400927E-2</v>
      </c>
      <c r="W42" s="344">
        <f>単位行列I!W42-'(I-M)A'!W42</f>
        <v>-1.4511945386181647E-2</v>
      </c>
      <c r="X42" s="344">
        <f>単位行列I!X42-'(I-M)A'!X42</f>
        <v>-2.3869833661889269E-2</v>
      </c>
      <c r="Y42" s="344">
        <f>単位行列I!Y42-'(I-M)A'!Y42</f>
        <v>-6.1522541604093782E-2</v>
      </c>
      <c r="Z42" s="344">
        <f>単位行列I!Z42-'(I-M)A'!Z42</f>
        <v>-9.6420399949044222E-2</v>
      </c>
      <c r="AA42" s="344">
        <f>単位行列I!AA42-'(I-M)A'!AA42</f>
        <v>-8.8720001872399396E-2</v>
      </c>
      <c r="AB42" s="344">
        <f>単位行列I!AB42-'(I-M)A'!AB42</f>
        <v>-3.4274515137499434E-2</v>
      </c>
      <c r="AC42" s="344">
        <f>単位行列I!AC42-'(I-M)A'!AC42</f>
        <v>-4.4413902072020728E-2</v>
      </c>
      <c r="AD42" s="344">
        <f>単位行列I!AD42-'(I-M)A'!AD42</f>
        <v>-6.3081089164053999E-2</v>
      </c>
      <c r="AE42" s="344">
        <f>単位行列I!AE42-'(I-M)A'!AE42</f>
        <v>-9.8839683040113126E-3</v>
      </c>
      <c r="AF42" s="344">
        <f>単位行列I!AF42-'(I-M)A'!AF42</f>
        <v>-6.9018705874606234E-2</v>
      </c>
      <c r="AG42" s="344">
        <f>単位行列I!AG42-'(I-M)A'!AG42</f>
        <v>-7.5675806991596151E-2</v>
      </c>
      <c r="AH42" s="344">
        <f>単位行列I!AH42-'(I-M)A'!AH42</f>
        <v>-4.10094004056459E-2</v>
      </c>
      <c r="AI42" s="344">
        <f>単位行列I!AI42-'(I-M)A'!AI42</f>
        <v>-2.4156269149958526E-2</v>
      </c>
      <c r="AJ42" s="344">
        <f>単位行列I!AJ42-'(I-M)A'!AJ42</f>
        <v>-2.6481782894302513E-2</v>
      </c>
      <c r="AK42" s="344">
        <f>単位行列I!AK42-'(I-M)A'!AK42</f>
        <v>-5.3151837981442969E-2</v>
      </c>
      <c r="AL42" s="344">
        <f>単位行列I!AL42-'(I-M)A'!AL42</f>
        <v>0.92599197628000163</v>
      </c>
      <c r="AM42" s="344">
        <f>単位行列I!AM42-'(I-M)A'!AM42</f>
        <v>-2.0442878205715328E-2</v>
      </c>
      <c r="AN42" s="344">
        <f>単位行列I!AN42-'(I-M)A'!AN42</f>
        <v>0</v>
      </c>
      <c r="AO42" s="548">
        <f>単位行列I!AO42-'(I-M)A'!AO42</f>
        <v>-2.1493871347125233E-2</v>
      </c>
    </row>
    <row r="43" spans="1:41">
      <c r="A43" s="321" t="s">
        <v>233</v>
      </c>
      <c r="B43" s="251" t="s">
        <v>28</v>
      </c>
      <c r="C43" s="343">
        <f>単位行列I!C43-'(I-M)A'!C43</f>
        <v>-3.9365651723070781E-5</v>
      </c>
      <c r="D43" s="344">
        <f>単位行列I!D43-'(I-M)A'!D43</f>
        <v>-1.0196867864818706E-4</v>
      </c>
      <c r="E43" s="344">
        <f>単位行列I!E43-'(I-M)A'!E43</f>
        <v>-4.9221936828612752E-4</v>
      </c>
      <c r="F43" s="344">
        <f>単位行列I!F43-'(I-M)A'!F43</f>
        <v>-1.3255158131930006E-4</v>
      </c>
      <c r="G43" s="344">
        <f>単位行列I!G43-'(I-M)A'!G43</f>
        <v>-1.3461128814093416E-4</v>
      </c>
      <c r="H43" s="344">
        <f>単位行列I!H43-'(I-M)A'!H43</f>
        <v>-1.4059174169951986E-4</v>
      </c>
      <c r="I43" s="344">
        <f>単位行列I!I43-'(I-M)A'!I43</f>
        <v>-6.4726723093515461E-5</v>
      </c>
      <c r="J43" s="344">
        <f>単位行列I!J43-'(I-M)A'!J43</f>
        <v>-6.7320368540557473E-5</v>
      </c>
      <c r="K43" s="344">
        <f>単位行列I!K43-'(I-M)A'!K43</f>
        <v>-6.8709929677563051E-5</v>
      </c>
      <c r="L43" s="344">
        <f>単位行列I!L43-'(I-M)A'!L43</f>
        <v>-6.3775214638428835E-5</v>
      </c>
      <c r="M43" s="344">
        <f>単位行列I!M43-'(I-M)A'!M43</f>
        <v>-7.0660629875472734E-5</v>
      </c>
      <c r="N43" s="344">
        <f>単位行列I!N43-'(I-M)A'!N43</f>
        <v>-7.0688186042854812E-5</v>
      </c>
      <c r="O43" s="344">
        <f>単位行列I!O43-'(I-M)A'!O43</f>
        <v>-3.3773189279236961E-5</v>
      </c>
      <c r="P43" s="344">
        <f>単位行列I!P43-'(I-M)A'!P43</f>
        <v>-7.2009084311001399E-5</v>
      </c>
      <c r="Q43" s="344">
        <f>単位行列I!Q43-'(I-M)A'!Q43</f>
        <v>-1.0708921113344436E-4</v>
      </c>
      <c r="R43" s="344">
        <f>単位行列I!R43-'(I-M)A'!R43</f>
        <v>-7.1219932355882424E-5</v>
      </c>
      <c r="S43" s="344">
        <f>単位行列I!S43-'(I-M)A'!S43</f>
        <v>-6.378698639286847E-5</v>
      </c>
      <c r="T43" s="344">
        <f>単位行列I!T43-'(I-M)A'!T43</f>
        <v>-1.3428406527824541E-4</v>
      </c>
      <c r="U43" s="344">
        <f>単位行列I!U43-'(I-M)A'!U43</f>
        <v>-6.0309922330994723E-5</v>
      </c>
      <c r="V43" s="344">
        <f>単位行列I!V43-'(I-M)A'!V43</f>
        <v>-7.1230822992698466E-5</v>
      </c>
      <c r="W43" s="344">
        <f>単位行列I!W43-'(I-M)A'!W43</f>
        <v>-1.0694118284110851E-4</v>
      </c>
      <c r="X43" s="344">
        <f>単位行列I!X43-'(I-M)A'!X43</f>
        <v>-9.0148944499292421E-5</v>
      </c>
      <c r="Y43" s="344">
        <f>単位行列I!Y43-'(I-M)A'!Y43</f>
        <v>-1.930256960781301E-4</v>
      </c>
      <c r="Z43" s="344">
        <f>単位行列I!Z43-'(I-M)A'!Z43</f>
        <v>-1.0231900219506852E-4</v>
      </c>
      <c r="AA43" s="344">
        <f>単位行列I!AA43-'(I-M)A'!AA43</f>
        <v>-2.0408347215332564E-4</v>
      </c>
      <c r="AB43" s="344">
        <f>単位行列I!AB43-'(I-M)A'!AB43</f>
        <v>-3.4809989722411264E-5</v>
      </c>
      <c r="AC43" s="344">
        <f>単位行列I!AC43-'(I-M)A'!AC43</f>
        <v>-5.4288006507018354E-4</v>
      </c>
      <c r="AD43" s="344">
        <f>単位行列I!AD43-'(I-M)A'!AD43</f>
        <v>-1.4457599808068158E-4</v>
      </c>
      <c r="AE43" s="344">
        <f>単位行列I!AE43-'(I-M)A'!AE43</f>
        <v>-3.8463818124284286E-4</v>
      </c>
      <c r="AF43" s="344">
        <f>単位行列I!AF43-'(I-M)A'!AF43</f>
        <v>-2.1138608185243275E-4</v>
      </c>
      <c r="AG43" s="344">
        <f>単位行列I!AG43-'(I-M)A'!AG43</f>
        <v>-4.6933875054053333E-3</v>
      </c>
      <c r="AH43" s="344">
        <f>単位行列I!AH43-'(I-M)A'!AH43</f>
        <v>-2.9662703931766961E-4</v>
      </c>
      <c r="AI43" s="344">
        <f>単位行列I!AI43-'(I-M)A'!AI43</f>
        <v>-2.0492521799541641E-3</v>
      </c>
      <c r="AJ43" s="344">
        <f>単位行列I!AJ43-'(I-M)A'!AJ43</f>
        <v>-1.0705504814562903E-2</v>
      </c>
      <c r="AK43" s="344">
        <f>単位行列I!AK43-'(I-M)A'!AK43</f>
        <v>-1.9290747286596994E-3</v>
      </c>
      <c r="AL43" s="344">
        <f>単位行列I!AL43-'(I-M)A'!AL43</f>
        <v>-8.8121960579399573E-4</v>
      </c>
      <c r="AM43" s="344">
        <f>単位行列I!AM43-'(I-M)A'!AM43</f>
        <v>0.98890840743794173</v>
      </c>
      <c r="AN43" s="344">
        <f>単位行列I!AN43-'(I-M)A'!AN43</f>
        <v>0</v>
      </c>
      <c r="AO43" s="548">
        <f>単位行列I!AO43-'(I-M)A'!AO43</f>
        <v>-1.1372876836663168E-3</v>
      </c>
    </row>
    <row r="44" spans="1:41">
      <c r="A44" s="321" t="s">
        <v>234</v>
      </c>
      <c r="B44" s="251" t="s">
        <v>10</v>
      </c>
      <c r="C44" s="343">
        <f>単位行列I!C44-'(I-M)A'!C44</f>
        <v>-6.0674119717403518E-4</v>
      </c>
      <c r="D44" s="344">
        <f>単位行列I!D44-'(I-M)A'!D44</f>
        <v>-4.7849153021718143E-3</v>
      </c>
      <c r="E44" s="344">
        <f>単位行列I!E44-'(I-M)A'!E44</f>
        <v>-6.734820480790943E-4</v>
      </c>
      <c r="F44" s="344">
        <f>単位行列I!F44-'(I-M)A'!F44</f>
        <v>-1.5376285293929564E-3</v>
      </c>
      <c r="G44" s="344">
        <f>単位行列I!G44-'(I-M)A'!G44</f>
        <v>-4.714508150539011E-4</v>
      </c>
      <c r="H44" s="344">
        <f>単位行列I!H44-'(I-M)A'!H44</f>
        <v>-9.9641953844840686E-4</v>
      </c>
      <c r="I44" s="344">
        <f>単位行列I!I44-'(I-M)A'!I44</f>
        <v>-6.7747826241985876E-4</v>
      </c>
      <c r="J44" s="344">
        <f>単位行列I!J44-'(I-M)A'!J44</f>
        <v>-5.4792070093128342E-4</v>
      </c>
      <c r="K44" s="344">
        <f>単位行列I!K44-'(I-M)A'!K44</f>
        <v>-2.6323667557886263E-4</v>
      </c>
      <c r="L44" s="344">
        <f>単位行列I!L44-'(I-M)A'!L44</f>
        <v>-1.2958739373833715E-4</v>
      </c>
      <c r="M44" s="344">
        <f>単位行列I!M44-'(I-M)A'!M44</f>
        <v>-1.2618724597744711E-3</v>
      </c>
      <c r="N44" s="344">
        <f>単位行列I!N44-'(I-M)A'!N44</f>
        <v>-6.1432484692233323E-4</v>
      </c>
      <c r="O44" s="344">
        <f>単位行列I!O44-'(I-M)A'!O44</f>
        <v>-1.2418853028223355E-4</v>
      </c>
      <c r="P44" s="344">
        <f>単位行列I!P44-'(I-M)A'!P44</f>
        <v>-4.3765155503977591E-4</v>
      </c>
      <c r="Q44" s="344">
        <f>単位行列I!Q44-'(I-M)A'!Q44</f>
        <v>-7.7955642537093307E-4</v>
      </c>
      <c r="R44" s="344">
        <f>単位行列I!R44-'(I-M)A'!R44</f>
        <v>-7.7999903934723215E-4</v>
      </c>
      <c r="S44" s="344">
        <f>単位行列I!S44-'(I-M)A'!S44</f>
        <v>-1.1420196821628524E-3</v>
      </c>
      <c r="T44" s="344">
        <f>単位行列I!T44-'(I-M)A'!T44</f>
        <v>-6.8955945221294164E-4</v>
      </c>
      <c r="U44" s="344">
        <f>単位行列I!U44-'(I-M)A'!U44</f>
        <v>-6.4352543378085947E-4</v>
      </c>
      <c r="V44" s="344">
        <f>単位行列I!V44-'(I-M)A'!V44</f>
        <v>-8.2574058608814779E-4</v>
      </c>
      <c r="W44" s="344">
        <f>単位行列I!W44-'(I-M)A'!W44</f>
        <v>-2.6464034392821242E-4</v>
      </c>
      <c r="X44" s="344">
        <f>単位行列I!X44-'(I-M)A'!X44</f>
        <v>-1.0438723879527391E-3</v>
      </c>
      <c r="Y44" s="344">
        <f>単位行列I!Y44-'(I-M)A'!Y44</f>
        <v>-1.1855420754134773E-3</v>
      </c>
      <c r="Z44" s="344">
        <f>単位行列I!Z44-'(I-M)A'!Z44</f>
        <v>-9.702728405866898E-5</v>
      </c>
      <c r="AA44" s="344">
        <f>単位行列I!AA44-'(I-M)A'!AA44</f>
        <v>-1.0365150134771552E-3</v>
      </c>
      <c r="AB44" s="344">
        <f>単位行列I!AB44-'(I-M)A'!AB44</f>
        <v>-3.2403062669384697E-3</v>
      </c>
      <c r="AC44" s="344">
        <f>単位行列I!AC44-'(I-M)A'!AC44</f>
        <v>-2.0176781633603883E-3</v>
      </c>
      <c r="AD44" s="344">
        <f>単位行列I!AD44-'(I-M)A'!AD44</f>
        <v>-3.3664714423245158E-3</v>
      </c>
      <c r="AE44" s="344">
        <f>単位行列I!AE44-'(I-M)A'!AE44</f>
        <v>-2.3346615185891833E-4</v>
      </c>
      <c r="AF44" s="344">
        <f>単位行列I!AF44-'(I-M)A'!AF44</f>
        <v>-1.8518910952491873E-3</v>
      </c>
      <c r="AG44" s="344">
        <f>単位行列I!AG44-'(I-M)A'!AG44</f>
        <v>-2.4724622506450515E-3</v>
      </c>
      <c r="AH44" s="344">
        <f>単位行列I!AH44-'(I-M)A'!AH44</f>
        <v>-2.5611080267635982E-3</v>
      </c>
      <c r="AI44" s="344">
        <f>単位行列I!AI44-'(I-M)A'!AI44</f>
        <v>-1.9226949589292162E-3</v>
      </c>
      <c r="AJ44" s="344">
        <f>単位行列I!AJ44-'(I-M)A'!AJ44</f>
        <v>-2.6489185999499119E-3</v>
      </c>
      <c r="AK44" s="344">
        <f>単位行列I!AK44-'(I-M)A'!AK44</f>
        <v>-5.8039360637391771E-3</v>
      </c>
      <c r="AL44" s="344">
        <f>単位行列I!AL44-'(I-M)A'!AL44</f>
        <v>-1.6371954981701244E-3</v>
      </c>
      <c r="AM44" s="344">
        <f>単位行列I!AM44-'(I-M)A'!AM44</f>
        <v>-1.7963277190823595E-3</v>
      </c>
      <c r="AN44" s="344">
        <f>単位行列I!AN44-'(I-M)A'!AN44</f>
        <v>1</v>
      </c>
      <c r="AO44" s="548">
        <f>単位行列I!AO44-'(I-M)A'!AO44</f>
        <v>-1.9565609210022252E-4</v>
      </c>
    </row>
    <row r="45" spans="1:41">
      <c r="A45" s="322" t="s">
        <v>235</v>
      </c>
      <c r="B45" s="323" t="s">
        <v>7</v>
      </c>
      <c r="C45" s="549">
        <f>単位行列I!C45-'(I-M)A'!C45</f>
        <v>-7.060995232432254E-4</v>
      </c>
      <c r="D45" s="550">
        <f>単位行列I!D45-'(I-M)A'!D45</f>
        <v>-2.2685298237383185E-3</v>
      </c>
      <c r="E45" s="550">
        <f>単位行列I!E45-'(I-M)A'!E45</f>
        <v>-4.1440867186939845E-3</v>
      </c>
      <c r="F45" s="550">
        <f>単位行列I!F45-'(I-M)A'!F45</f>
        <v>-6.6933442932830441E-3</v>
      </c>
      <c r="G45" s="550">
        <f>単位行列I!G45-'(I-M)A'!G45</f>
        <v>-6.5847174227251747E-3</v>
      </c>
      <c r="H45" s="550">
        <f>単位行列I!H45-'(I-M)A'!H45</f>
        <v>-1.468794766861313E-3</v>
      </c>
      <c r="I45" s="550">
        <f>単位行列I!I45-'(I-M)A'!I45</f>
        <v>-1.2584483925918378E-3</v>
      </c>
      <c r="J45" s="550">
        <f>単位行列I!J45-'(I-M)A'!J45</f>
        <v>-2.2434432530608907E-3</v>
      </c>
      <c r="K45" s="550">
        <f>単位行列I!K45-'(I-M)A'!K45</f>
        <v>-2.4496693295067581E-3</v>
      </c>
      <c r="L45" s="550">
        <f>単位行列I!L45-'(I-M)A'!L45</f>
        <v>-8.3448432270663531E-4</v>
      </c>
      <c r="M45" s="550">
        <f>単位行列I!M45-'(I-M)A'!M45</f>
        <v>-2.4080357705245255E-3</v>
      </c>
      <c r="N45" s="550">
        <f>単位行列I!N45-'(I-M)A'!N45</f>
        <v>-2.6605379431330974E-3</v>
      </c>
      <c r="O45" s="550">
        <f>単位行列I!O45-'(I-M)A'!O45</f>
        <v>-1.8076765605889028E-3</v>
      </c>
      <c r="P45" s="550">
        <f>単位行列I!P45-'(I-M)A'!P45</f>
        <v>-1.9670999435481935E-3</v>
      </c>
      <c r="Q45" s="550">
        <f>単位行列I!Q45-'(I-M)A'!Q45</f>
        <v>-4.1481688942207589E-3</v>
      </c>
      <c r="R45" s="550">
        <f>単位行列I!R45-'(I-M)A'!R45</f>
        <v>-2.8989330538006473E-3</v>
      </c>
      <c r="S45" s="550">
        <f>単位行列I!S45-'(I-M)A'!S45</f>
        <v>-1.1584086912146637E-3</v>
      </c>
      <c r="T45" s="550">
        <f>単位行列I!T45-'(I-M)A'!T45</f>
        <v>-3.005682353581276E-4</v>
      </c>
      <c r="U45" s="550">
        <f>単位行列I!U45-'(I-M)A'!U45</f>
        <v>-1.9332292828358861E-3</v>
      </c>
      <c r="V45" s="550">
        <f>単位行列I!V45-'(I-M)A'!V45</f>
        <v>-5.9789267295061921E-4</v>
      </c>
      <c r="W45" s="550">
        <f>単位行列I!W45-'(I-M)A'!W45</f>
        <v>-1.598111158386824E-3</v>
      </c>
      <c r="X45" s="550">
        <f>単位行列I!X45-'(I-M)A'!X45</f>
        <v>-1.0494960785700173E-3</v>
      </c>
      <c r="Y45" s="550">
        <f>単位行列I!Y45-'(I-M)A'!Y45</f>
        <v>-6.1761963190130383E-3</v>
      </c>
      <c r="Z45" s="550">
        <f>単位行列I!Z45-'(I-M)A'!Z45</f>
        <v>-2.936310056743662E-3</v>
      </c>
      <c r="AA45" s="550">
        <f>単位行列I!AA45-'(I-M)A'!AA45</f>
        <v>-5.2234988435257753E-3</v>
      </c>
      <c r="AB45" s="550">
        <f>単位行列I!AB45-'(I-M)A'!AB45</f>
        <v>-1.0283651592695215E-2</v>
      </c>
      <c r="AC45" s="550">
        <f>単位行列I!AC45-'(I-M)A'!AC45</f>
        <v>-3.57946837903644E-3</v>
      </c>
      <c r="AD45" s="550">
        <f>単位行列I!AD45-'(I-M)A'!AD45</f>
        <v>-2.6342640897199093E-3</v>
      </c>
      <c r="AE45" s="550">
        <f>単位行列I!AE45-'(I-M)A'!AE45</f>
        <v>-5.934587505845749E-4</v>
      </c>
      <c r="AF45" s="550">
        <f>単位行列I!AF45-'(I-M)A'!AF45</f>
        <v>-2.0525591474146823E-3</v>
      </c>
      <c r="AG45" s="550">
        <f>単位行列I!AG45-'(I-M)A'!AG45</f>
        <v>-1.9007720624308474E-3</v>
      </c>
      <c r="AH45" s="550">
        <f>単位行列I!AH45-'(I-M)A'!AH45</f>
        <v>-4.3247676087028805E-4</v>
      </c>
      <c r="AI45" s="550">
        <f>単位行列I!AI45-'(I-M)A'!AI45</f>
        <v>-4.1016467797696278E-3</v>
      </c>
      <c r="AJ45" s="550">
        <f>単位行列I!AJ45-'(I-M)A'!AJ45</f>
        <v>-2.3322601210901575E-3</v>
      </c>
      <c r="AK45" s="550">
        <f>単位行列I!AK45-'(I-M)A'!AK45</f>
        <v>-3.467340059879559E-3</v>
      </c>
      <c r="AL45" s="550">
        <f>単位行列I!AL45-'(I-M)A'!AL45</f>
        <v>-2.01555829147798E-3</v>
      </c>
      <c r="AM45" s="550">
        <f>単位行列I!AM45-'(I-M)A'!AM45</f>
        <v>-1.5500498373376501E-3</v>
      </c>
      <c r="AN45" s="550">
        <f>単位行列I!AN45-'(I-M)A'!AN45</f>
        <v>0</v>
      </c>
      <c r="AO45" s="551">
        <f>単位行列I!AO45-'(I-M)A'!AO45</f>
        <v>1</v>
      </c>
    </row>
    <row r="46" spans="1:41">
      <c r="C46" s="350">
        <f>SUM(C7:C45)</f>
        <v>0.6800878749411593</v>
      </c>
      <c r="D46" s="350">
        <f t="shared" ref="D46:AO46" si="0">SUM(D7:D45)</f>
        <v>0.65302208094869607</v>
      </c>
      <c r="E46" s="350">
        <f t="shared" si="0"/>
        <v>0.71931544668072456</v>
      </c>
      <c r="F46" s="350">
        <f t="shared" si="0"/>
        <v>0.75369934389112725</v>
      </c>
      <c r="G46" s="350">
        <f t="shared" si="0"/>
        <v>0.5779242702951668</v>
      </c>
      <c r="H46" s="350">
        <f t="shared" si="0"/>
        <v>0.82899676722354099</v>
      </c>
      <c r="I46" s="350">
        <f t="shared" si="0"/>
        <v>0.69385207273023664</v>
      </c>
      <c r="J46" s="350">
        <f t="shared" si="0"/>
        <v>0.81606512341909865</v>
      </c>
      <c r="K46" s="350">
        <f t="shared" si="0"/>
        <v>0.84297164079144338</v>
      </c>
      <c r="L46" s="350">
        <f t="shared" si="0"/>
        <v>0.84600195210440043</v>
      </c>
      <c r="M46" s="350">
        <f t="shared" si="0"/>
        <v>0.77927455741704987</v>
      </c>
      <c r="N46" s="350">
        <f t="shared" si="0"/>
        <v>0.88055657063031012</v>
      </c>
      <c r="O46" s="350">
        <f t="shared" si="0"/>
        <v>0.82034350398346256</v>
      </c>
      <c r="P46" s="350">
        <f t="shared" si="0"/>
        <v>0.87520896587647801</v>
      </c>
      <c r="Q46" s="350">
        <f t="shared" si="0"/>
        <v>0.86914272177240193</v>
      </c>
      <c r="R46" s="350">
        <f t="shared" si="0"/>
        <v>0.85702534940009023</v>
      </c>
      <c r="S46" s="350">
        <f t="shared" si="0"/>
        <v>0.81638236698477462</v>
      </c>
      <c r="T46" s="350">
        <f t="shared" si="0"/>
        <v>0.72767542764945969</v>
      </c>
      <c r="U46" s="350">
        <f t="shared" si="0"/>
        <v>0.81335286852469435</v>
      </c>
      <c r="V46" s="350">
        <f t="shared" si="0"/>
        <v>0.71068332090842656</v>
      </c>
      <c r="W46" s="350">
        <f t="shared" si="0"/>
        <v>0.86851773685674349</v>
      </c>
      <c r="X46" s="350">
        <f t="shared" si="0"/>
        <v>0.76128180841274562</v>
      </c>
      <c r="Y46" s="350">
        <f t="shared" si="0"/>
        <v>0.78681510344891814</v>
      </c>
      <c r="Z46" s="350">
        <f t="shared" si="0"/>
        <v>0.65885527793564314</v>
      </c>
      <c r="AA46" s="350">
        <f t="shared" si="0"/>
        <v>0.69542350581905799</v>
      </c>
      <c r="AB46" s="350">
        <f t="shared" si="0"/>
        <v>0.79644494319902703</v>
      </c>
      <c r="AC46" s="350">
        <f t="shared" si="0"/>
        <v>0.84195164519308696</v>
      </c>
      <c r="AD46" s="350">
        <f t="shared" si="0"/>
        <v>0.81735542653175541</v>
      </c>
      <c r="AE46" s="350">
        <f t="shared" si="0"/>
        <v>0.87818676286522335</v>
      </c>
      <c r="AF46" s="350">
        <f t="shared" si="0"/>
        <v>0.78035969573802011</v>
      </c>
      <c r="AG46" s="350">
        <f t="shared" si="0"/>
        <v>0.72902279274025883</v>
      </c>
      <c r="AH46" s="350">
        <f t="shared" si="0"/>
        <v>0.86166823047561336</v>
      </c>
      <c r="AI46" s="350">
        <f t="shared" si="0"/>
        <v>0.89795573438526388</v>
      </c>
      <c r="AJ46" s="350">
        <f t="shared" si="0"/>
        <v>0.83564050973375603</v>
      </c>
      <c r="AK46" s="350">
        <f t="shared" si="0"/>
        <v>0.78315637671236049</v>
      </c>
      <c r="AL46" s="350">
        <f t="shared" si="0"/>
        <v>0.82800465322763628</v>
      </c>
      <c r="AM46" s="350">
        <f t="shared" si="0"/>
        <v>0.72486052789498956</v>
      </c>
      <c r="AN46" s="350">
        <f t="shared" si="0"/>
        <v>0.63952051109480024</v>
      </c>
      <c r="AO46" s="350">
        <f t="shared" si="0"/>
        <v>0.59832644717292471</v>
      </c>
    </row>
  </sheetData>
  <phoneticPr fontId="3"/>
  <pageMargins left="0.70866141732283472" right="0.70866141732283472" top="0.74803149606299213" bottom="0.74803149606299213" header="0.31496062992125984" footer="0.31496062992125984"/>
  <pageSetup paperSize="9" scale="65"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6"/>
  <sheetViews>
    <sheetView zoomScale="70" zoomScaleNormal="70" workbookViewId="0">
      <pane xSplit="2" ySplit="6" topLeftCell="C15" activePane="bottomRight" state="frozen"/>
      <selection pane="topRight" activeCell="C1" sqref="C1"/>
      <selection pane="bottomLeft" activeCell="A7" sqref="A7"/>
      <selection pane="bottomRight" activeCell="A45" sqref="A7:B45"/>
    </sheetView>
  </sheetViews>
  <sheetFormatPr defaultRowHeight="13.5"/>
  <cols>
    <col min="3" max="13" width="16.25" bestFit="1" customWidth="1"/>
    <col min="14" max="14" width="17.25" bestFit="1" customWidth="1"/>
    <col min="15" max="41" width="16.25" bestFit="1" customWidth="1"/>
  </cols>
  <sheetData>
    <row r="1" spans="1:41">
      <c r="A1" s="223" t="s">
        <v>396</v>
      </c>
    </row>
    <row r="3" spans="1:41">
      <c r="B3" s="223" t="s">
        <v>328</v>
      </c>
    </row>
    <row r="5" spans="1:41">
      <c r="A5" s="310"/>
      <c r="B5" s="311"/>
      <c r="C5" s="312" t="s">
        <v>31</v>
      </c>
      <c r="D5" s="312" t="s">
        <v>32</v>
      </c>
      <c r="E5" s="312" t="s">
        <v>33</v>
      </c>
      <c r="F5" s="312" t="s">
        <v>34</v>
      </c>
      <c r="G5" s="313" t="s">
        <v>201</v>
      </c>
      <c r="H5" s="313" t="s">
        <v>202</v>
      </c>
      <c r="I5" s="313" t="s">
        <v>203</v>
      </c>
      <c r="J5" s="313" t="s">
        <v>204</v>
      </c>
      <c r="K5" s="313" t="s">
        <v>205</v>
      </c>
      <c r="L5" s="313" t="s">
        <v>206</v>
      </c>
      <c r="M5" s="313" t="s">
        <v>207</v>
      </c>
      <c r="N5" s="313" t="s">
        <v>208</v>
      </c>
      <c r="O5" s="313" t="s">
        <v>209</v>
      </c>
      <c r="P5" s="313" t="s">
        <v>210</v>
      </c>
      <c r="Q5" s="313" t="s">
        <v>211</v>
      </c>
      <c r="R5" s="313" t="s">
        <v>212</v>
      </c>
      <c r="S5" s="313" t="s">
        <v>213</v>
      </c>
      <c r="T5" s="313" t="s">
        <v>214</v>
      </c>
      <c r="U5" s="313" t="s">
        <v>215</v>
      </c>
      <c r="V5" s="313" t="s">
        <v>216</v>
      </c>
      <c r="W5" s="313" t="s">
        <v>217</v>
      </c>
      <c r="X5" s="313" t="s">
        <v>218</v>
      </c>
      <c r="Y5" s="313" t="s">
        <v>219</v>
      </c>
      <c r="Z5" s="313" t="s">
        <v>220</v>
      </c>
      <c r="AA5" s="313" t="s">
        <v>221</v>
      </c>
      <c r="AB5" s="313" t="s">
        <v>222</v>
      </c>
      <c r="AC5" s="313" t="s">
        <v>223</v>
      </c>
      <c r="AD5" s="313" t="s">
        <v>224</v>
      </c>
      <c r="AE5" s="313" t="s">
        <v>225</v>
      </c>
      <c r="AF5" s="313" t="s">
        <v>226</v>
      </c>
      <c r="AG5" s="313" t="s">
        <v>227</v>
      </c>
      <c r="AH5" s="313" t="s">
        <v>228</v>
      </c>
      <c r="AI5" s="313" t="s">
        <v>229</v>
      </c>
      <c r="AJ5" s="313" t="s">
        <v>230</v>
      </c>
      <c r="AK5" s="313" t="s">
        <v>231</v>
      </c>
      <c r="AL5" s="313" t="s">
        <v>232</v>
      </c>
      <c r="AM5" s="313" t="s">
        <v>233</v>
      </c>
      <c r="AN5" s="313" t="s">
        <v>234</v>
      </c>
      <c r="AO5" s="314" t="s">
        <v>235</v>
      </c>
    </row>
    <row r="6" spans="1:41">
      <c r="A6" s="315"/>
      <c r="B6" s="247"/>
      <c r="C6" s="304" t="s">
        <v>397</v>
      </c>
      <c r="D6" s="305" t="s">
        <v>398</v>
      </c>
      <c r="E6" s="305" t="s">
        <v>399</v>
      </c>
      <c r="F6" s="305" t="s">
        <v>1</v>
      </c>
      <c r="G6" s="305" t="s">
        <v>246</v>
      </c>
      <c r="H6" s="305" t="s">
        <v>15</v>
      </c>
      <c r="I6" s="305" t="s">
        <v>16</v>
      </c>
      <c r="J6" s="305" t="s">
        <v>17</v>
      </c>
      <c r="K6" s="305" t="s">
        <v>18</v>
      </c>
      <c r="L6" s="305" t="s">
        <v>418</v>
      </c>
      <c r="M6" s="305" t="s">
        <v>19</v>
      </c>
      <c r="N6" s="305" t="s">
        <v>20</v>
      </c>
      <c r="O6" s="305" t="s">
        <v>21</v>
      </c>
      <c r="P6" s="305" t="s">
        <v>22</v>
      </c>
      <c r="Q6" s="305" t="s">
        <v>247</v>
      </c>
      <c r="R6" s="305" t="s">
        <v>248</v>
      </c>
      <c r="S6" s="305" t="s">
        <v>249</v>
      </c>
      <c r="T6" s="305" t="s">
        <v>197</v>
      </c>
      <c r="U6" s="305" t="s">
        <v>23</v>
      </c>
      <c r="V6" s="305" t="s">
        <v>419</v>
      </c>
      <c r="W6" s="305" t="s">
        <v>24</v>
      </c>
      <c r="X6" s="305" t="s">
        <v>9</v>
      </c>
      <c r="Y6" s="305" t="s">
        <v>2</v>
      </c>
      <c r="Z6" s="305" t="s">
        <v>25</v>
      </c>
      <c r="AA6" s="305" t="s">
        <v>250</v>
      </c>
      <c r="AB6" s="305" t="s">
        <v>251</v>
      </c>
      <c r="AC6" s="305" t="s">
        <v>3</v>
      </c>
      <c r="AD6" s="305" t="s">
        <v>4</v>
      </c>
      <c r="AE6" s="305" t="s">
        <v>5</v>
      </c>
      <c r="AF6" s="305" t="s">
        <v>252</v>
      </c>
      <c r="AG6" s="305" t="s">
        <v>198</v>
      </c>
      <c r="AH6" s="305" t="s">
        <v>6</v>
      </c>
      <c r="AI6" s="305" t="s">
        <v>26</v>
      </c>
      <c r="AJ6" s="305" t="s">
        <v>253</v>
      </c>
      <c r="AK6" s="305" t="s">
        <v>420</v>
      </c>
      <c r="AL6" s="305" t="s">
        <v>27</v>
      </c>
      <c r="AM6" s="305" t="s">
        <v>28</v>
      </c>
      <c r="AN6" s="305" t="s">
        <v>10</v>
      </c>
      <c r="AO6" s="316" t="s">
        <v>7</v>
      </c>
    </row>
    <row r="7" spans="1:41">
      <c r="A7" s="317" t="s">
        <v>31</v>
      </c>
      <c r="B7" s="249" t="s">
        <v>0</v>
      </c>
      <c r="C7" s="340">
        <f t="array" ref="C7:AO45">MINVERSE('I-(I-M)A'!C7:AO45)</f>
        <v>1.1388908419772903</v>
      </c>
      <c r="D7" s="341">
        <v>6.5237019779080981E-3</v>
      </c>
      <c r="E7" s="341">
        <v>2.1057850462424647E-2</v>
      </c>
      <c r="F7" s="341">
        <v>4.5884843853210341E-5</v>
      </c>
      <c r="G7" s="341">
        <v>0.26907914719222475</v>
      </c>
      <c r="H7" s="341">
        <v>5.8501486531621098E-3</v>
      </c>
      <c r="I7" s="341">
        <v>1.5802042642280118E-3</v>
      </c>
      <c r="J7" s="341">
        <v>1.2944419918370466E-3</v>
      </c>
      <c r="K7" s="341">
        <v>2.8326740975112332E-5</v>
      </c>
      <c r="L7" s="341">
        <v>1.946019399978673E-3</v>
      </c>
      <c r="M7" s="341">
        <v>3.1375801576679382E-4</v>
      </c>
      <c r="N7" s="341">
        <v>2.0187687523663362E-5</v>
      </c>
      <c r="O7" s="341">
        <v>5.6186963680850119E-5</v>
      </c>
      <c r="P7" s="341">
        <v>2.5815484567778104E-5</v>
      </c>
      <c r="Q7" s="341">
        <v>3.2428257725486713E-5</v>
      </c>
      <c r="R7" s="341">
        <v>3.837709909577434E-5</v>
      </c>
      <c r="S7" s="341">
        <v>4.2786925660056615E-5</v>
      </c>
      <c r="T7" s="341">
        <v>4.935745078907568E-5</v>
      </c>
      <c r="U7" s="341">
        <v>3.423102709459264E-5</v>
      </c>
      <c r="V7" s="341">
        <v>4.7475021143644841E-5</v>
      </c>
      <c r="W7" s="341">
        <v>2.8228836528175571E-5</v>
      </c>
      <c r="X7" s="341">
        <v>3.5456612406603622E-3</v>
      </c>
      <c r="Y7" s="341">
        <v>9.1114360762024242E-4</v>
      </c>
      <c r="Z7" s="341">
        <v>5.6527229720723254E-5</v>
      </c>
      <c r="AA7" s="341">
        <v>9.0557055963746516E-5</v>
      </c>
      <c r="AB7" s="341">
        <v>3.884147627332763E-5</v>
      </c>
      <c r="AC7" s="341">
        <v>1.5418895368729782E-4</v>
      </c>
      <c r="AD7" s="341">
        <v>5.0278361256927315E-5</v>
      </c>
      <c r="AE7" s="341">
        <v>3.282737168763613E-5</v>
      </c>
      <c r="AF7" s="341">
        <v>1.1118401418231657E-4</v>
      </c>
      <c r="AG7" s="341">
        <v>2.1983145605609006E-4</v>
      </c>
      <c r="AH7" s="341">
        <v>9.1657187798625453E-5</v>
      </c>
      <c r="AI7" s="341">
        <v>2.4660024841953536E-3</v>
      </c>
      <c r="AJ7" s="341">
        <v>3.8755753925939014E-3</v>
      </c>
      <c r="AK7" s="341">
        <v>1.5534454853447051E-3</v>
      </c>
      <c r="AL7" s="341">
        <v>7.5768551655379414E-5</v>
      </c>
      <c r="AM7" s="341">
        <v>2.9906965881716301E-2</v>
      </c>
      <c r="AN7" s="341">
        <v>3.4496619371314518E-4</v>
      </c>
      <c r="AO7" s="342">
        <v>4.8395182298562387E-4</v>
      </c>
    </row>
    <row r="8" spans="1:41">
      <c r="A8" s="319" t="s">
        <v>32</v>
      </c>
      <c r="B8" s="251" t="s">
        <v>398</v>
      </c>
      <c r="C8" s="343">
        <v>4.379991267052052E-4</v>
      </c>
      <c r="D8" s="344">
        <v>1.2022851682656344</v>
      </c>
      <c r="E8" s="344">
        <v>4.6036863964298697E-4</v>
      </c>
      <c r="F8" s="344">
        <v>1.2647665034560976E-4</v>
      </c>
      <c r="G8" s="344">
        <v>5.2057060314974818E-4</v>
      </c>
      <c r="H8" s="344">
        <v>1.6141779654460373E-4</v>
      </c>
      <c r="I8" s="344">
        <v>6.6333538611509493E-2</v>
      </c>
      <c r="J8" s="344">
        <v>2.6157931265144663E-4</v>
      </c>
      <c r="K8" s="344">
        <v>3.0310019236738992E-5</v>
      </c>
      <c r="L8" s="344">
        <v>1.5452632321812424E-4</v>
      </c>
      <c r="M8" s="344">
        <v>9.5725299234687298E-4</v>
      </c>
      <c r="N8" s="344">
        <v>2.8797129048378438E-5</v>
      </c>
      <c r="O8" s="344">
        <v>4.3805927610224505E-5</v>
      </c>
      <c r="P8" s="344">
        <v>7.7162553920226572E-5</v>
      </c>
      <c r="Q8" s="344">
        <v>5.5653651568773196E-5</v>
      </c>
      <c r="R8" s="344">
        <v>7.9229437416982419E-5</v>
      </c>
      <c r="S8" s="344">
        <v>1.9311387551003534E-4</v>
      </c>
      <c r="T8" s="344">
        <v>2.0161700287641185E-4</v>
      </c>
      <c r="U8" s="344">
        <v>1.2602097668851589E-4</v>
      </c>
      <c r="V8" s="344">
        <v>1.4273177222956361E-4</v>
      </c>
      <c r="W8" s="344">
        <v>4.4251098943047915E-5</v>
      </c>
      <c r="X8" s="344">
        <v>1.6662347841495744E-3</v>
      </c>
      <c r="Y8" s="344">
        <v>7.8626348845056585E-4</v>
      </c>
      <c r="Z8" s="344">
        <v>1.112002874371601E-4</v>
      </c>
      <c r="AA8" s="344">
        <v>1.337547361989168E-4</v>
      </c>
      <c r="AB8" s="344">
        <v>1.1161578236931619E-4</v>
      </c>
      <c r="AC8" s="344">
        <v>1.6830130916044596E-4</v>
      </c>
      <c r="AD8" s="344">
        <v>1.3718529259782998E-4</v>
      </c>
      <c r="AE8" s="344">
        <v>3.5113903998094312E-5</v>
      </c>
      <c r="AF8" s="344">
        <v>7.3474984387488374E-5</v>
      </c>
      <c r="AG8" s="344">
        <v>3.2498184992683471E-4</v>
      </c>
      <c r="AH8" s="344">
        <v>6.9261141596709428E-5</v>
      </c>
      <c r="AI8" s="344">
        <v>1.8067480752858198E-4</v>
      </c>
      <c r="AJ8" s="344">
        <v>2.5334301005248738E-4</v>
      </c>
      <c r="AK8" s="344">
        <v>4.3681582788048775E-4</v>
      </c>
      <c r="AL8" s="344">
        <v>1.2731841484785289E-4</v>
      </c>
      <c r="AM8" s="344">
        <v>1.3994432851060948E-3</v>
      </c>
      <c r="AN8" s="344">
        <v>7.7448177603293769E-3</v>
      </c>
      <c r="AO8" s="345">
        <v>6.9695514579194782E-5</v>
      </c>
    </row>
    <row r="9" spans="1:41">
      <c r="A9" s="319" t="s">
        <v>33</v>
      </c>
      <c r="B9" s="251" t="s">
        <v>399</v>
      </c>
      <c r="C9" s="343">
        <v>2.9181577036059662E-3</v>
      </c>
      <c r="D9" s="344">
        <v>4.0752320436751002E-4</v>
      </c>
      <c r="E9" s="344">
        <v>1.0802783849823152</v>
      </c>
      <c r="F9" s="344">
        <v>4.7765866955004726E-6</v>
      </c>
      <c r="G9" s="344">
        <v>2.4337731802453948E-2</v>
      </c>
      <c r="H9" s="344">
        <v>3.5316389810717314E-5</v>
      </c>
      <c r="I9" s="344">
        <v>5.6781253616744817E-5</v>
      </c>
      <c r="J9" s="344">
        <v>9.6546080791349285E-5</v>
      </c>
      <c r="K9" s="344">
        <v>2.4010715813590347E-6</v>
      </c>
      <c r="L9" s="344">
        <v>8.3883358817090918E-6</v>
      </c>
      <c r="M9" s="344">
        <v>1.6438094718979998E-5</v>
      </c>
      <c r="N9" s="344">
        <v>1.5798353067102459E-6</v>
      </c>
      <c r="O9" s="344">
        <v>1.3922460772510863E-5</v>
      </c>
      <c r="P9" s="344">
        <v>2.1088512949741798E-6</v>
      </c>
      <c r="Q9" s="344">
        <v>2.4442718678672353E-6</v>
      </c>
      <c r="R9" s="344">
        <v>4.0515577140114875E-6</v>
      </c>
      <c r="S9" s="344">
        <v>3.2796381525048594E-6</v>
      </c>
      <c r="T9" s="344">
        <v>4.1385575017491146E-6</v>
      </c>
      <c r="U9" s="344">
        <v>2.6207726168986987E-6</v>
      </c>
      <c r="V9" s="344">
        <v>4.1173482849762518E-6</v>
      </c>
      <c r="W9" s="344">
        <v>1.9132182688486935E-6</v>
      </c>
      <c r="X9" s="344">
        <v>1.1229849459506115E-3</v>
      </c>
      <c r="Y9" s="344">
        <v>8.0770323463018734E-6</v>
      </c>
      <c r="Z9" s="344">
        <v>5.8267766509618335E-6</v>
      </c>
      <c r="AA9" s="344">
        <v>5.9022655296603808E-6</v>
      </c>
      <c r="AB9" s="344">
        <v>3.7388656720326666E-6</v>
      </c>
      <c r="AC9" s="344">
        <v>8.2343625602494224E-6</v>
      </c>
      <c r="AD9" s="344">
        <v>7.5895754191307404E-6</v>
      </c>
      <c r="AE9" s="344">
        <v>2.9568863706006568E-6</v>
      </c>
      <c r="AF9" s="344">
        <v>1.2505693230914579E-5</v>
      </c>
      <c r="AG9" s="344">
        <v>3.4719985831706583E-5</v>
      </c>
      <c r="AH9" s="344">
        <v>1.2736160215512227E-5</v>
      </c>
      <c r="AI9" s="344">
        <v>1.430946897641496E-4</v>
      </c>
      <c r="AJ9" s="344">
        <v>7.8086146797942202E-4</v>
      </c>
      <c r="AK9" s="344">
        <v>4.1123434136640292E-5</v>
      </c>
      <c r="AL9" s="344">
        <v>9.4820427946579676E-6</v>
      </c>
      <c r="AM9" s="344">
        <v>5.0177622344976395E-3</v>
      </c>
      <c r="AN9" s="344">
        <v>4.5031520071814406E-5</v>
      </c>
      <c r="AO9" s="345">
        <v>4.8604683374465635E-5</v>
      </c>
    </row>
    <row r="10" spans="1:41">
      <c r="A10" s="321" t="s">
        <v>34</v>
      </c>
      <c r="B10" s="251" t="s">
        <v>1</v>
      </c>
      <c r="C10" s="343">
        <v>4.3141385662526596E-4</v>
      </c>
      <c r="D10" s="344">
        <v>8.120104064122276E-4</v>
      </c>
      <c r="E10" s="344">
        <v>5.7328498133439436E-4</v>
      </c>
      <c r="F10" s="344">
        <v>1.0022497540234641</v>
      </c>
      <c r="G10" s="344">
        <v>5.2973008528848446E-4</v>
      </c>
      <c r="H10" s="344">
        <v>7.6147042945802262E-4</v>
      </c>
      <c r="I10" s="344">
        <v>6.1203083922898131E-3</v>
      </c>
      <c r="J10" s="344">
        <v>8.5498426461842747E-3</v>
      </c>
      <c r="K10" s="344">
        <v>2.3965417812928172E-2</v>
      </c>
      <c r="L10" s="344">
        <v>1.0441983682747799E-3</v>
      </c>
      <c r="M10" s="344">
        <v>1.8735122964195272E-2</v>
      </c>
      <c r="N10" s="344">
        <v>4.6111748426281261E-4</v>
      </c>
      <c r="O10" s="344">
        <v>9.7248177270863725E-2</v>
      </c>
      <c r="P10" s="344">
        <v>8.864883817830217E-4</v>
      </c>
      <c r="Q10" s="344">
        <v>5.8524134246636941E-4</v>
      </c>
      <c r="R10" s="344">
        <v>5.332151040820794E-4</v>
      </c>
      <c r="S10" s="344">
        <v>5.9836052114457805E-4</v>
      </c>
      <c r="T10" s="344">
        <v>1.4248451232326436E-3</v>
      </c>
      <c r="U10" s="344">
        <v>6.6959275416710398E-4</v>
      </c>
      <c r="V10" s="344">
        <v>5.686133180324407E-4</v>
      </c>
      <c r="W10" s="344">
        <v>7.0899067058065638E-4</v>
      </c>
      <c r="X10" s="344">
        <v>8.2929992451001957E-4</v>
      </c>
      <c r="Y10" s="344">
        <v>2.9738629621201707E-3</v>
      </c>
      <c r="Z10" s="344">
        <v>4.7779089453737558E-2</v>
      </c>
      <c r="AA10" s="344">
        <v>1.2617972913246643E-3</v>
      </c>
      <c r="AB10" s="344">
        <v>2.662435802849816E-3</v>
      </c>
      <c r="AC10" s="344">
        <v>6.0171738626997996E-4</v>
      </c>
      <c r="AD10" s="344">
        <v>1.9339942536402579E-4</v>
      </c>
      <c r="AE10" s="344">
        <v>1.2515189562373665E-4</v>
      </c>
      <c r="AF10" s="344">
        <v>3.205327523421847E-4</v>
      </c>
      <c r="AG10" s="344">
        <v>3.4963094198590841E-4</v>
      </c>
      <c r="AH10" s="344">
        <v>3.5237940649035195E-4</v>
      </c>
      <c r="AI10" s="344">
        <v>5.5929650784013196E-4</v>
      </c>
      <c r="AJ10" s="344">
        <v>4.9496442050423351E-4</v>
      </c>
      <c r="AK10" s="344">
        <v>2.6476493779478184E-4</v>
      </c>
      <c r="AL10" s="344">
        <v>2.0903367984154587E-4</v>
      </c>
      <c r="AM10" s="344">
        <v>1.1558445462396703E-3</v>
      </c>
      <c r="AN10" s="344">
        <v>9.1590984602060851E-4</v>
      </c>
      <c r="AO10" s="345">
        <v>3.749092473936231E-4</v>
      </c>
    </row>
    <row r="11" spans="1:41">
      <c r="A11" s="321" t="s">
        <v>201</v>
      </c>
      <c r="B11" s="251" t="s">
        <v>246</v>
      </c>
      <c r="C11" s="343">
        <v>0.1337659966124331</v>
      </c>
      <c r="D11" s="344">
        <v>1.8512402697848294E-2</v>
      </c>
      <c r="E11" s="344">
        <v>8.7161305255912216E-2</v>
      </c>
      <c r="F11" s="344">
        <v>7.3546992180551385E-5</v>
      </c>
      <c r="G11" s="344">
        <v>1.1162417579966617</v>
      </c>
      <c r="H11" s="344">
        <v>1.2699864933003841E-3</v>
      </c>
      <c r="I11" s="344">
        <v>2.3909690929813745E-3</v>
      </c>
      <c r="J11" s="344">
        <v>3.801524218429623E-3</v>
      </c>
      <c r="K11" s="344">
        <v>4.2028153387850569E-5</v>
      </c>
      <c r="L11" s="344">
        <v>3.0853912595914544E-4</v>
      </c>
      <c r="M11" s="344">
        <v>5.0278669785424495E-4</v>
      </c>
      <c r="N11" s="344">
        <v>2.8197788354093789E-5</v>
      </c>
      <c r="O11" s="344">
        <v>4.3355490999501474E-5</v>
      </c>
      <c r="P11" s="344">
        <v>3.3213216194193043E-5</v>
      </c>
      <c r="Q11" s="344">
        <v>4.2120348510830671E-5</v>
      </c>
      <c r="R11" s="344">
        <v>4.0442509997605369E-5</v>
      </c>
      <c r="S11" s="344">
        <v>4.1440233601941769E-5</v>
      </c>
      <c r="T11" s="344">
        <v>5.8767837035475987E-5</v>
      </c>
      <c r="U11" s="344">
        <v>3.9739535005904006E-5</v>
      </c>
      <c r="V11" s="344">
        <v>4.8668614171079868E-5</v>
      </c>
      <c r="W11" s="344">
        <v>3.1487291325439573E-5</v>
      </c>
      <c r="X11" s="344">
        <v>1.8551117012270198E-3</v>
      </c>
      <c r="Y11" s="344">
        <v>2.3728046975460133E-4</v>
      </c>
      <c r="Z11" s="344">
        <v>6.3066441465707763E-5</v>
      </c>
      <c r="AA11" s="344">
        <v>8.6516878324096312E-5</v>
      </c>
      <c r="AB11" s="344">
        <v>5.5081905213417763E-5</v>
      </c>
      <c r="AC11" s="344">
        <v>1.627268516552656E-4</v>
      </c>
      <c r="AD11" s="344">
        <v>6.2815296083630555E-5</v>
      </c>
      <c r="AE11" s="344">
        <v>4.1617318028592418E-5</v>
      </c>
      <c r="AF11" s="344">
        <v>1.9220290843546567E-4</v>
      </c>
      <c r="AG11" s="344">
        <v>4.608346748034112E-4</v>
      </c>
      <c r="AH11" s="344">
        <v>1.9939759457935751E-4</v>
      </c>
      <c r="AI11" s="344">
        <v>3.4958404157552333E-3</v>
      </c>
      <c r="AJ11" s="344">
        <v>6.9995057911437283E-3</v>
      </c>
      <c r="AK11" s="344">
        <v>1.0060439591783878E-3</v>
      </c>
      <c r="AL11" s="344">
        <v>1.1792443350711056E-4</v>
      </c>
      <c r="AM11" s="344">
        <v>7.3418995979367005E-2</v>
      </c>
      <c r="AN11" s="344">
        <v>3.7422157700903045E-4</v>
      </c>
      <c r="AO11" s="345">
        <v>1.7861806382044538E-3</v>
      </c>
    </row>
    <row r="12" spans="1:41">
      <c r="A12" s="321" t="s">
        <v>202</v>
      </c>
      <c r="B12" s="251" t="s">
        <v>15</v>
      </c>
      <c r="C12" s="343">
        <v>2.0185911645909582E-4</v>
      </c>
      <c r="D12" s="344">
        <v>2.0269496490377478E-4</v>
      </c>
      <c r="E12" s="344">
        <v>6.540492864776429E-4</v>
      </c>
      <c r="F12" s="344">
        <v>1.8144809993363557E-4</v>
      </c>
      <c r="G12" s="344">
        <v>1.4385366789950818E-4</v>
      </c>
      <c r="H12" s="344">
        <v>1.0155093207383692</v>
      </c>
      <c r="I12" s="344">
        <v>2.6288283559249177E-4</v>
      </c>
      <c r="J12" s="344">
        <v>1.249530630771085E-4</v>
      </c>
      <c r="K12" s="344">
        <v>4.4143435262926288E-5</v>
      </c>
      <c r="L12" s="344">
        <v>1.3591319226350537E-4</v>
      </c>
      <c r="M12" s="344">
        <v>2.9574594483729785E-4</v>
      </c>
      <c r="N12" s="344">
        <v>5.5117421727995083E-5</v>
      </c>
      <c r="O12" s="344">
        <v>4.3339649019009738E-5</v>
      </c>
      <c r="P12" s="344">
        <v>9.9179949271804846E-5</v>
      </c>
      <c r="Q12" s="344">
        <v>1.1684595319898029E-4</v>
      </c>
      <c r="R12" s="344">
        <v>1.7359567589097664E-4</v>
      </c>
      <c r="S12" s="344">
        <v>1.2370434233626755E-4</v>
      </c>
      <c r="T12" s="344">
        <v>3.133121340076052E-4</v>
      </c>
      <c r="U12" s="344">
        <v>1.0293005827843325E-4</v>
      </c>
      <c r="V12" s="344">
        <v>1.8483096055380011E-4</v>
      </c>
      <c r="W12" s="344">
        <v>7.0712997118004304E-5</v>
      </c>
      <c r="X12" s="344">
        <v>2.7944899581301875E-4</v>
      </c>
      <c r="Y12" s="344">
        <v>2.0140598541847215E-4</v>
      </c>
      <c r="Z12" s="344">
        <v>7.1253620687138138E-5</v>
      </c>
      <c r="AA12" s="344">
        <v>1.2412141427991854E-4</v>
      </c>
      <c r="AB12" s="344">
        <v>1.4619509925286247E-4</v>
      </c>
      <c r="AC12" s="344">
        <v>2.581508045556084E-4</v>
      </c>
      <c r="AD12" s="344">
        <v>1.1799355195204584E-4</v>
      </c>
      <c r="AE12" s="344">
        <v>1.7160111391161687E-5</v>
      </c>
      <c r="AF12" s="344">
        <v>1.5517856113130213E-4</v>
      </c>
      <c r="AG12" s="344">
        <v>7.9603381583329946E-5</v>
      </c>
      <c r="AH12" s="344">
        <v>1.9796639376157927E-4</v>
      </c>
      <c r="AI12" s="344">
        <v>4.1913407283231687E-5</v>
      </c>
      <c r="AJ12" s="344">
        <v>2.4101658742162489E-4</v>
      </c>
      <c r="AK12" s="344">
        <v>2.1275591291612223E-3</v>
      </c>
      <c r="AL12" s="344">
        <v>1.4801626376435942E-4</v>
      </c>
      <c r="AM12" s="344">
        <v>3.3666674042489832E-4</v>
      </c>
      <c r="AN12" s="344">
        <v>1.2684051326736835E-3</v>
      </c>
      <c r="AO12" s="345">
        <v>1.1325508877983212E-4</v>
      </c>
    </row>
    <row r="13" spans="1:41">
      <c r="A13" s="321" t="s">
        <v>203</v>
      </c>
      <c r="B13" s="251" t="s">
        <v>16</v>
      </c>
      <c r="C13" s="343">
        <v>5.2890770602892958E-3</v>
      </c>
      <c r="D13" s="344">
        <v>6.0810709910826309E-3</v>
      </c>
      <c r="E13" s="344">
        <v>2.0119916842543327E-3</v>
      </c>
      <c r="F13" s="344">
        <v>9.2220354381649153E-4</v>
      </c>
      <c r="G13" s="344">
        <v>4.5369567550979364E-3</v>
      </c>
      <c r="H13" s="344">
        <v>2.6105602599692931E-3</v>
      </c>
      <c r="I13" s="344">
        <v>1.0968664185203598</v>
      </c>
      <c r="J13" s="344">
        <v>3.0636596195518875E-3</v>
      </c>
      <c r="K13" s="344">
        <v>4.585836264438698E-4</v>
      </c>
      <c r="L13" s="344">
        <v>2.5237147850889364E-3</v>
      </c>
      <c r="M13" s="344">
        <v>1.5755022444246581E-2</v>
      </c>
      <c r="N13" s="344">
        <v>4.6779609235704929E-4</v>
      </c>
      <c r="O13" s="344">
        <v>5.6124543868502541E-4</v>
      </c>
      <c r="P13" s="344">
        <v>1.2614353144287489E-3</v>
      </c>
      <c r="Q13" s="344">
        <v>9.0775640315992983E-4</v>
      </c>
      <c r="R13" s="344">
        <v>1.2939366141229453E-3</v>
      </c>
      <c r="S13" s="344">
        <v>3.178140631633321E-3</v>
      </c>
      <c r="T13" s="344">
        <v>3.3093282216595538E-3</v>
      </c>
      <c r="U13" s="344">
        <v>2.0701370034379297E-3</v>
      </c>
      <c r="V13" s="344">
        <v>2.3406421112063002E-3</v>
      </c>
      <c r="W13" s="344">
        <v>7.1491497479003036E-4</v>
      </c>
      <c r="X13" s="344">
        <v>2.3843344350096714E-2</v>
      </c>
      <c r="Y13" s="344">
        <v>1.1489984365748735E-2</v>
      </c>
      <c r="Z13" s="344">
        <v>1.7403430990198759E-3</v>
      </c>
      <c r="AA13" s="344">
        <v>2.1472665316443411E-3</v>
      </c>
      <c r="AB13" s="344">
        <v>1.8252619224441015E-3</v>
      </c>
      <c r="AC13" s="344">
        <v>2.7545480192565047E-3</v>
      </c>
      <c r="AD13" s="344">
        <v>2.2384773272853317E-3</v>
      </c>
      <c r="AE13" s="344">
        <v>5.5037293372632676E-4</v>
      </c>
      <c r="AF13" s="344">
        <v>1.1893870501904285E-3</v>
      </c>
      <c r="AG13" s="344">
        <v>5.2302206588945264E-3</v>
      </c>
      <c r="AH13" s="344">
        <v>1.0569435665851359E-3</v>
      </c>
      <c r="AI13" s="344">
        <v>1.8116425112821002E-3</v>
      </c>
      <c r="AJ13" s="344">
        <v>2.5595777697651153E-3</v>
      </c>
      <c r="AK13" s="344">
        <v>7.1283371473012487E-3</v>
      </c>
      <c r="AL13" s="344">
        <v>2.0679746718200113E-3</v>
      </c>
      <c r="AM13" s="344">
        <v>2.8880839092315712E-3</v>
      </c>
      <c r="AN13" s="344">
        <v>0.12793793046028934</v>
      </c>
      <c r="AO13" s="345">
        <v>1.0872616425896011E-3</v>
      </c>
    </row>
    <row r="14" spans="1:41">
      <c r="A14" s="321" t="s">
        <v>204</v>
      </c>
      <c r="B14" s="251" t="s">
        <v>17</v>
      </c>
      <c r="C14" s="343">
        <v>2.760280223537105E-3</v>
      </c>
      <c r="D14" s="344">
        <v>2.5248173339398154E-4</v>
      </c>
      <c r="E14" s="344">
        <v>1.1029804194775557E-3</v>
      </c>
      <c r="F14" s="344">
        <v>9.5971265113037807E-4</v>
      </c>
      <c r="G14" s="344">
        <v>1.0641913232112669E-3</v>
      </c>
      <c r="H14" s="344">
        <v>4.8619844186041034E-3</v>
      </c>
      <c r="I14" s="344">
        <v>2.0783266555277399E-3</v>
      </c>
      <c r="J14" s="344">
        <v>1.0187091837851803</v>
      </c>
      <c r="K14" s="344">
        <v>2.0664546480839751E-3</v>
      </c>
      <c r="L14" s="344">
        <v>1.1648634651029588E-2</v>
      </c>
      <c r="M14" s="344">
        <v>1.1544650998787024E-3</v>
      </c>
      <c r="N14" s="344">
        <v>2.9975731172031931E-5</v>
      </c>
      <c r="O14" s="344">
        <v>2.0809037555262079E-4</v>
      </c>
      <c r="P14" s="344">
        <v>5.69360775357808E-4</v>
      </c>
      <c r="Q14" s="344">
        <v>3.3870216910009273E-4</v>
      </c>
      <c r="R14" s="344">
        <v>2.6083771573339685E-4</v>
      </c>
      <c r="S14" s="344">
        <v>8.7067324210474183E-4</v>
      </c>
      <c r="T14" s="344">
        <v>9.7814142325483859E-4</v>
      </c>
      <c r="U14" s="344">
        <v>4.6752344401629982E-4</v>
      </c>
      <c r="V14" s="344">
        <v>8.049235575976777E-4</v>
      </c>
      <c r="W14" s="344">
        <v>5.9034527153494366E-4</v>
      </c>
      <c r="X14" s="344">
        <v>1.689267867091988E-3</v>
      </c>
      <c r="Y14" s="344">
        <v>3.6376016478921648E-4</v>
      </c>
      <c r="Z14" s="344">
        <v>1.4869490668042887E-4</v>
      </c>
      <c r="AA14" s="344">
        <v>6.2089096051739969E-4</v>
      </c>
      <c r="AB14" s="344">
        <v>7.9695410728831831E-4</v>
      </c>
      <c r="AC14" s="344">
        <v>4.4192999142910368E-5</v>
      </c>
      <c r="AD14" s="344">
        <v>5.0357748379358442E-5</v>
      </c>
      <c r="AE14" s="344">
        <v>1.733632803448024E-5</v>
      </c>
      <c r="AF14" s="344">
        <v>7.5138227371243386E-5</v>
      </c>
      <c r="AG14" s="344">
        <v>1.4592862922688878E-4</v>
      </c>
      <c r="AH14" s="344">
        <v>8.8496253457306346E-5</v>
      </c>
      <c r="AI14" s="344">
        <v>1.1179123495463532E-4</v>
      </c>
      <c r="AJ14" s="344">
        <v>7.0107566775309393E-3</v>
      </c>
      <c r="AK14" s="344">
        <v>2.4199595169611509E-4</v>
      </c>
      <c r="AL14" s="344">
        <v>2.9060578722940768E-4</v>
      </c>
      <c r="AM14" s="344">
        <v>4.5623611561277212E-4</v>
      </c>
      <c r="AN14" s="344">
        <v>9.078093717188382E-4</v>
      </c>
      <c r="AO14" s="345">
        <v>4.5114233043539034E-4</v>
      </c>
    </row>
    <row r="15" spans="1:41">
      <c r="A15" s="321" t="s">
        <v>205</v>
      </c>
      <c r="B15" s="251" t="s">
        <v>18</v>
      </c>
      <c r="C15" s="343">
        <v>2.8102547880815227E-4</v>
      </c>
      <c r="D15" s="344">
        <v>6.1372723075962679E-4</v>
      </c>
      <c r="E15" s="344">
        <v>7.1788294468001172E-4</v>
      </c>
      <c r="F15" s="344">
        <v>7.968401030477904E-4</v>
      </c>
      <c r="G15" s="344">
        <v>2.7779385567306011E-4</v>
      </c>
      <c r="H15" s="344">
        <v>1.4913982958877776E-4</v>
      </c>
      <c r="I15" s="344">
        <v>3.4401762054862823E-4</v>
      </c>
      <c r="J15" s="344">
        <v>5.760781680861645E-4</v>
      </c>
      <c r="K15" s="344">
        <v>1.0076931916436596</v>
      </c>
      <c r="L15" s="344">
        <v>1.1205302785705446E-4</v>
      </c>
      <c r="M15" s="344">
        <v>1.0183058352142358E-3</v>
      </c>
      <c r="N15" s="344">
        <v>1.2328748610401552E-4</v>
      </c>
      <c r="O15" s="344">
        <v>2.0554062240982197E-4</v>
      </c>
      <c r="P15" s="344">
        <v>1.6654630994292181E-4</v>
      </c>
      <c r="Q15" s="344">
        <v>9.7598154762850087E-5</v>
      </c>
      <c r="R15" s="344">
        <v>9.6409508165983663E-5</v>
      </c>
      <c r="S15" s="344">
        <v>1.1472981939224988E-4</v>
      </c>
      <c r="T15" s="344">
        <v>1.3568146602389736E-4</v>
      </c>
      <c r="U15" s="344">
        <v>1.0649446873544168E-4</v>
      </c>
      <c r="V15" s="344">
        <v>1.0199257131867487E-4</v>
      </c>
      <c r="W15" s="344">
        <v>1.2832449311675411E-4</v>
      </c>
      <c r="X15" s="344">
        <v>3.1338075566979707E-4</v>
      </c>
      <c r="Y15" s="344">
        <v>5.3749244800631475E-4</v>
      </c>
      <c r="Z15" s="344">
        <v>1.220777025148081E-3</v>
      </c>
      <c r="AA15" s="344">
        <v>4.6156876118849297E-4</v>
      </c>
      <c r="AB15" s="344">
        <v>4.5533324027398754E-4</v>
      </c>
      <c r="AC15" s="344">
        <v>1.7725614132724877E-4</v>
      </c>
      <c r="AD15" s="344">
        <v>1.0736395802745303E-4</v>
      </c>
      <c r="AE15" s="344">
        <v>3.3159225496020279E-5</v>
      </c>
      <c r="AF15" s="344">
        <v>2.8038194172172598E-3</v>
      </c>
      <c r="AG15" s="344">
        <v>1.1415318592372505E-4</v>
      </c>
      <c r="AH15" s="344">
        <v>2.967566056793615E-4</v>
      </c>
      <c r="AI15" s="344">
        <v>1.352576135409369E-4</v>
      </c>
      <c r="AJ15" s="344">
        <v>1.3135122097177501E-4</v>
      </c>
      <c r="AK15" s="344">
        <v>2.0857473469119102E-4</v>
      </c>
      <c r="AL15" s="344">
        <v>1.0969588823577212E-4</v>
      </c>
      <c r="AM15" s="344">
        <v>3.0021056108719729E-4</v>
      </c>
      <c r="AN15" s="344">
        <v>1.7199414591973682E-4</v>
      </c>
      <c r="AO15" s="345">
        <v>6.8025908142924118E-4</v>
      </c>
    </row>
    <row r="16" spans="1:41">
      <c r="A16" s="321" t="s">
        <v>206</v>
      </c>
      <c r="B16" s="251" t="s">
        <v>418</v>
      </c>
      <c r="C16" s="343">
        <v>1.0495037428691406E-3</v>
      </c>
      <c r="D16" s="344">
        <v>2.5186613439567018E-3</v>
      </c>
      <c r="E16" s="344">
        <v>1.4610521501100158E-3</v>
      </c>
      <c r="F16" s="344">
        <v>6.805601340365531E-4</v>
      </c>
      <c r="G16" s="344">
        <v>1.4294653144873585E-3</v>
      </c>
      <c r="H16" s="344">
        <v>1.6187213381783706E-3</v>
      </c>
      <c r="I16" s="344">
        <v>1.2494703161759109E-3</v>
      </c>
      <c r="J16" s="344">
        <v>1.5447217976024964E-3</v>
      </c>
      <c r="K16" s="344">
        <v>2.3917468129000389E-4</v>
      </c>
      <c r="L16" s="344">
        <v>1.0324526614335043</v>
      </c>
      <c r="M16" s="344">
        <v>5.7243814710933566E-4</v>
      </c>
      <c r="N16" s="344">
        <v>1.1166166449190544E-4</v>
      </c>
      <c r="O16" s="344">
        <v>3.0733105149662016E-4</v>
      </c>
      <c r="P16" s="344">
        <v>5.5186274434806319E-4</v>
      </c>
      <c r="Q16" s="344">
        <v>1.9252381608663479E-3</v>
      </c>
      <c r="R16" s="344">
        <v>2.4243484345878798E-3</v>
      </c>
      <c r="S16" s="344">
        <v>6.7356275656849148E-3</v>
      </c>
      <c r="T16" s="344">
        <v>3.1456073570913833E-3</v>
      </c>
      <c r="U16" s="344">
        <v>3.4829279476089382E-3</v>
      </c>
      <c r="V16" s="344">
        <v>6.8917275254790017E-3</v>
      </c>
      <c r="W16" s="344">
        <v>4.590460603288749E-3</v>
      </c>
      <c r="X16" s="344">
        <v>6.4911600841344201E-3</v>
      </c>
      <c r="Y16" s="344">
        <v>1.9301135735541612E-3</v>
      </c>
      <c r="Z16" s="344">
        <v>3.9070512599551527E-4</v>
      </c>
      <c r="AA16" s="344">
        <v>5.6095137071784686E-3</v>
      </c>
      <c r="AB16" s="344">
        <v>1.9463685489232018E-3</v>
      </c>
      <c r="AC16" s="344">
        <v>8.3294852545773366E-4</v>
      </c>
      <c r="AD16" s="344">
        <v>6.0473536340538371E-4</v>
      </c>
      <c r="AE16" s="344">
        <v>1.9564034495630833E-4</v>
      </c>
      <c r="AF16" s="344">
        <v>6.1621423139045868E-4</v>
      </c>
      <c r="AG16" s="344">
        <v>5.0682242000247917E-4</v>
      </c>
      <c r="AH16" s="344">
        <v>4.2587607765823748E-4</v>
      </c>
      <c r="AI16" s="344">
        <v>3.0176250883790461E-4</v>
      </c>
      <c r="AJ16" s="344">
        <v>5.3113526852068525E-4</v>
      </c>
      <c r="AK16" s="344">
        <v>1.5947220916827484E-3</v>
      </c>
      <c r="AL16" s="344">
        <v>2.0144993990694987E-3</v>
      </c>
      <c r="AM16" s="344">
        <v>7.7660699218505644E-4</v>
      </c>
      <c r="AN16" s="344">
        <v>6.6352714053998499E-3</v>
      </c>
      <c r="AO16" s="345">
        <v>7.3203831653684357E-4</v>
      </c>
    </row>
    <row r="17" spans="1:41">
      <c r="A17" s="321" t="s">
        <v>207</v>
      </c>
      <c r="B17" s="251" t="s">
        <v>19</v>
      </c>
      <c r="C17" s="343">
        <v>1.3619576648198524E-3</v>
      </c>
      <c r="D17" s="344">
        <v>6.9447229004243377E-4</v>
      </c>
      <c r="E17" s="344">
        <v>2.0273112876943399E-4</v>
      </c>
      <c r="F17" s="344">
        <v>2.1990154639172407E-4</v>
      </c>
      <c r="G17" s="344">
        <v>1.2873251061648178E-3</v>
      </c>
      <c r="H17" s="344">
        <v>4.751207959369189E-4</v>
      </c>
      <c r="I17" s="344">
        <v>1.3261362948536843E-3</v>
      </c>
      <c r="J17" s="344">
        <v>3.195148447153546E-3</v>
      </c>
      <c r="K17" s="344">
        <v>4.6445801464148062E-3</v>
      </c>
      <c r="L17" s="344">
        <v>1.8028642958703715E-3</v>
      </c>
      <c r="M17" s="344">
        <v>1.0301120046783083</v>
      </c>
      <c r="N17" s="344">
        <v>8.0390323550858829E-5</v>
      </c>
      <c r="O17" s="344">
        <v>1.0164171285943521E-3</v>
      </c>
      <c r="P17" s="344">
        <v>1.6844907711573416E-3</v>
      </c>
      <c r="Q17" s="344">
        <v>5.9531372423027133E-3</v>
      </c>
      <c r="R17" s="344">
        <v>5.1432645646950891E-3</v>
      </c>
      <c r="S17" s="344">
        <v>3.9035943555077823E-3</v>
      </c>
      <c r="T17" s="344">
        <v>2.0767254756163686E-2</v>
      </c>
      <c r="U17" s="344">
        <v>4.8677766368308371E-3</v>
      </c>
      <c r="V17" s="344">
        <v>4.5799768743611342E-3</v>
      </c>
      <c r="W17" s="344">
        <v>8.9834991192384601E-4</v>
      </c>
      <c r="X17" s="344">
        <v>2.0397487307279027E-3</v>
      </c>
      <c r="Y17" s="344">
        <v>2.3052784597117394E-2</v>
      </c>
      <c r="Z17" s="344">
        <v>5.0953642014799365E-4</v>
      </c>
      <c r="AA17" s="344">
        <v>2.9931410086645803E-3</v>
      </c>
      <c r="AB17" s="344">
        <v>4.0063493204001708E-4</v>
      </c>
      <c r="AC17" s="344">
        <v>2.318709850420367E-4</v>
      </c>
      <c r="AD17" s="344">
        <v>1.6204658452494429E-4</v>
      </c>
      <c r="AE17" s="344">
        <v>3.6132785250485831E-4</v>
      </c>
      <c r="AF17" s="344">
        <v>2.6281860303204954E-4</v>
      </c>
      <c r="AG17" s="344">
        <v>2.6999471506040939E-4</v>
      </c>
      <c r="AH17" s="344">
        <v>3.3274124673327867E-4</v>
      </c>
      <c r="AI17" s="344">
        <v>7.8325336987134441E-4</v>
      </c>
      <c r="AJ17" s="344">
        <v>5.7210152923444044E-4</v>
      </c>
      <c r="AK17" s="344">
        <v>4.6577003469140026E-4</v>
      </c>
      <c r="AL17" s="344">
        <v>6.9686107527962792E-4</v>
      </c>
      <c r="AM17" s="344">
        <v>8.8459586012754195E-4</v>
      </c>
      <c r="AN17" s="344">
        <v>2.8635266802768083E-3</v>
      </c>
      <c r="AO17" s="345">
        <v>2.0609896642013758E-3</v>
      </c>
    </row>
    <row r="18" spans="1:41">
      <c r="A18" s="321" t="s">
        <v>208</v>
      </c>
      <c r="B18" s="251" t="s">
        <v>20</v>
      </c>
      <c r="C18" s="343">
        <v>7.2625900540208042E-6</v>
      </c>
      <c r="D18" s="344">
        <v>8.7280578299914501E-6</v>
      </c>
      <c r="E18" s="344">
        <v>1.6609358002953847E-5</v>
      </c>
      <c r="F18" s="344">
        <v>4.7895339502319617E-5</v>
      </c>
      <c r="G18" s="344">
        <v>1.2844910169327025E-5</v>
      </c>
      <c r="H18" s="344">
        <v>1.2096405243985855E-5</v>
      </c>
      <c r="I18" s="344">
        <v>1.5944790925807382E-4</v>
      </c>
      <c r="J18" s="344">
        <v>2.2685129241396868E-5</v>
      </c>
      <c r="K18" s="344">
        <v>6.5915513690598029E-6</v>
      </c>
      <c r="L18" s="344">
        <v>5.7445134447392831E-5</v>
      </c>
      <c r="M18" s="344">
        <v>1.8694152761566319E-4</v>
      </c>
      <c r="N18" s="344">
        <v>1.0161064726635276</v>
      </c>
      <c r="O18" s="344">
        <v>2.2032937401206285E-5</v>
      </c>
      <c r="P18" s="344">
        <v>6.7647285247994958E-3</v>
      </c>
      <c r="Q18" s="344">
        <v>2.9961258104110578E-3</v>
      </c>
      <c r="R18" s="344">
        <v>3.3507740435694193E-3</v>
      </c>
      <c r="S18" s="344">
        <v>6.6419024700923159E-4</v>
      </c>
      <c r="T18" s="344">
        <v>3.199554437913836E-4</v>
      </c>
      <c r="U18" s="344">
        <v>1.9777361886756024E-3</v>
      </c>
      <c r="V18" s="344">
        <v>2.5367065344056484E-4</v>
      </c>
      <c r="W18" s="344">
        <v>1.7676550895597146E-3</v>
      </c>
      <c r="X18" s="344">
        <v>1.2347823504193784E-4</v>
      </c>
      <c r="Y18" s="344">
        <v>6.9123450307737402E-4</v>
      </c>
      <c r="Z18" s="344">
        <v>1.8118212478493992E-5</v>
      </c>
      <c r="AA18" s="344">
        <v>2.8367493233772847E-5</v>
      </c>
      <c r="AB18" s="344">
        <v>6.7525132488252675E-6</v>
      </c>
      <c r="AC18" s="344">
        <v>7.9054666742919358E-6</v>
      </c>
      <c r="AD18" s="344">
        <v>5.5135399859332367E-6</v>
      </c>
      <c r="AE18" s="344">
        <v>1.0064265846668705E-5</v>
      </c>
      <c r="AF18" s="344">
        <v>1.0130751022457446E-5</v>
      </c>
      <c r="AG18" s="344">
        <v>8.8945498029241402E-6</v>
      </c>
      <c r="AH18" s="344">
        <v>1.3251995569512362E-5</v>
      </c>
      <c r="AI18" s="344">
        <v>6.5300347273371416E-6</v>
      </c>
      <c r="AJ18" s="344">
        <v>5.5769295590624332E-6</v>
      </c>
      <c r="AK18" s="344">
        <v>1.0264205651318471E-5</v>
      </c>
      <c r="AL18" s="344">
        <v>2.5237261342358079E-5</v>
      </c>
      <c r="AM18" s="344">
        <v>8.3718258230819202E-6</v>
      </c>
      <c r="AN18" s="344">
        <v>3.3338722238057268E-5</v>
      </c>
      <c r="AO18" s="345">
        <v>1.4085138585337011E-4</v>
      </c>
    </row>
    <row r="19" spans="1:41">
      <c r="A19" s="321" t="s">
        <v>209</v>
      </c>
      <c r="B19" s="251" t="s">
        <v>21</v>
      </c>
      <c r="C19" s="343">
        <v>5.853052347044254E-6</v>
      </c>
      <c r="D19" s="344">
        <v>5.0999302674737573E-6</v>
      </c>
      <c r="E19" s="344">
        <v>6.0972319851890333E-6</v>
      </c>
      <c r="F19" s="344">
        <v>2.0746957754295205E-5</v>
      </c>
      <c r="G19" s="344">
        <v>1.9970135507522802E-5</v>
      </c>
      <c r="H19" s="344">
        <v>5.9433374649617084E-6</v>
      </c>
      <c r="I19" s="344">
        <v>3.8242331031900727E-5</v>
      </c>
      <c r="J19" s="344">
        <v>1.8276927600307028E-4</v>
      </c>
      <c r="K19" s="344">
        <v>6.341965423411077E-6</v>
      </c>
      <c r="L19" s="344">
        <v>6.6897951999528248E-5</v>
      </c>
      <c r="M19" s="344">
        <v>6.1437552597027342E-4</v>
      </c>
      <c r="N19" s="344">
        <v>-3.5885785902976845E-6</v>
      </c>
      <c r="O19" s="344">
        <v>1.00374922884253</v>
      </c>
      <c r="P19" s="344">
        <v>1.412792516310106E-3</v>
      </c>
      <c r="Q19" s="344">
        <v>1.0517267739553818E-3</v>
      </c>
      <c r="R19" s="344">
        <v>7.3689588909602488E-4</v>
      </c>
      <c r="S19" s="344">
        <v>1.3861995874738136E-3</v>
      </c>
      <c r="T19" s="344">
        <v>1.6671759517116905E-3</v>
      </c>
      <c r="U19" s="344">
        <v>1.8306820195568292E-3</v>
      </c>
      <c r="V19" s="344">
        <v>9.1900553015922888E-4</v>
      </c>
      <c r="W19" s="344">
        <v>1.3603398702815412E-3</v>
      </c>
      <c r="X19" s="344">
        <v>2.5831619301997996E-4</v>
      </c>
      <c r="Y19" s="344">
        <v>2.8339097127422702E-4</v>
      </c>
      <c r="Z19" s="344">
        <v>3.1646953604497587E-5</v>
      </c>
      <c r="AA19" s="344">
        <v>1.9952933246330747E-5</v>
      </c>
      <c r="AB19" s="344">
        <v>6.0017236545386826E-6</v>
      </c>
      <c r="AC19" s="344">
        <v>4.9674944455096804E-6</v>
      </c>
      <c r="AD19" s="344">
        <v>4.8417898462300963E-6</v>
      </c>
      <c r="AE19" s="344">
        <v>4.5333697315862358E-6</v>
      </c>
      <c r="AF19" s="344">
        <v>6.6664162128487636E-6</v>
      </c>
      <c r="AG19" s="344">
        <v>1.1478539068687242E-5</v>
      </c>
      <c r="AH19" s="344">
        <v>1.1899414806046117E-5</v>
      </c>
      <c r="AI19" s="344">
        <v>6.0775731582217213E-6</v>
      </c>
      <c r="AJ19" s="344">
        <v>3.8278584821549689E-5</v>
      </c>
      <c r="AK19" s="344">
        <v>1.3426553219144936E-5</v>
      </c>
      <c r="AL19" s="344">
        <v>2.659622593563072E-5</v>
      </c>
      <c r="AM19" s="344">
        <v>1.4012689553540914E-5</v>
      </c>
      <c r="AN19" s="344">
        <v>7.3456787350753127E-5</v>
      </c>
      <c r="AO19" s="345">
        <v>8.8649928639948438E-5</v>
      </c>
    </row>
    <row r="20" spans="1:41">
      <c r="A20" s="321" t="s">
        <v>210</v>
      </c>
      <c r="B20" s="251" t="s">
        <v>22</v>
      </c>
      <c r="C20" s="343">
        <v>4.4018778444848065E-4</v>
      </c>
      <c r="D20" s="344">
        <v>4.852009124342392E-4</v>
      </c>
      <c r="E20" s="344">
        <v>4.1275252286147895E-4</v>
      </c>
      <c r="F20" s="344">
        <v>1.1705367291191871E-3</v>
      </c>
      <c r="G20" s="344">
        <v>1.2869943732047059E-3</v>
      </c>
      <c r="H20" s="344">
        <v>7.555270315892555E-4</v>
      </c>
      <c r="I20" s="344">
        <v>1.3472128520839999E-3</v>
      </c>
      <c r="J20" s="344">
        <v>1.9113379257029112E-3</v>
      </c>
      <c r="K20" s="344">
        <v>1.4727056077913468E-4</v>
      </c>
      <c r="L20" s="344">
        <v>5.4341394243451321E-4</v>
      </c>
      <c r="M20" s="344">
        <v>2.712402535838293E-3</v>
      </c>
      <c r="N20" s="344">
        <v>8.183759106243494E-5</v>
      </c>
      <c r="O20" s="344">
        <v>2.2116134658299317E-4</v>
      </c>
      <c r="P20" s="344">
        <v>1.0093443843816359</v>
      </c>
      <c r="Q20" s="344">
        <v>4.4812825549778766E-3</v>
      </c>
      <c r="R20" s="344">
        <v>7.3428543205343562E-3</v>
      </c>
      <c r="S20" s="344">
        <v>5.5981326917244143E-3</v>
      </c>
      <c r="T20" s="344">
        <v>4.5665830115865381E-3</v>
      </c>
      <c r="U20" s="344">
        <v>5.5728206689046574E-3</v>
      </c>
      <c r="V20" s="344">
        <v>6.7314775427720483E-3</v>
      </c>
      <c r="W20" s="344">
        <v>2.8622329254256581E-3</v>
      </c>
      <c r="X20" s="344">
        <v>1.774227314249228E-3</v>
      </c>
      <c r="Y20" s="344">
        <v>1.2693705341866562E-2</v>
      </c>
      <c r="Z20" s="344">
        <v>4.3325919866473762E-4</v>
      </c>
      <c r="AA20" s="344">
        <v>5.6472182008536096E-4</v>
      </c>
      <c r="AB20" s="344">
        <v>1.3527895455760951E-4</v>
      </c>
      <c r="AC20" s="344">
        <v>4.8463643717420795E-4</v>
      </c>
      <c r="AD20" s="344">
        <v>1.046379571149311E-4</v>
      </c>
      <c r="AE20" s="344">
        <v>2.4646731759616491E-4</v>
      </c>
      <c r="AF20" s="344">
        <v>2.9477837483907714E-4</v>
      </c>
      <c r="AG20" s="344">
        <v>2.2296487800421992E-4</v>
      </c>
      <c r="AH20" s="344">
        <v>7.0712487459271818E-4</v>
      </c>
      <c r="AI20" s="344">
        <v>1.3096007097792688E-4</v>
      </c>
      <c r="AJ20" s="344">
        <v>1.6986984187855307E-4</v>
      </c>
      <c r="AK20" s="344">
        <v>5.8557565072324944E-4</v>
      </c>
      <c r="AL20" s="344">
        <v>2.7142075171167487E-4</v>
      </c>
      <c r="AM20" s="344">
        <v>5.1936660750298797E-4</v>
      </c>
      <c r="AN20" s="344">
        <v>4.6666870231785106E-4</v>
      </c>
      <c r="AO20" s="345">
        <v>1.083693441325668E-3</v>
      </c>
    </row>
    <row r="21" spans="1:41">
      <c r="A21" s="321" t="s">
        <v>211</v>
      </c>
      <c r="B21" s="251" t="s">
        <v>247</v>
      </c>
      <c r="C21" s="343">
        <v>5.7692768346702339E-6</v>
      </c>
      <c r="D21" s="344">
        <v>1.1320954740544204E-5</v>
      </c>
      <c r="E21" s="344">
        <v>4.9498176311612019E-6</v>
      </c>
      <c r="F21" s="344">
        <v>4.3606118576484063E-5</v>
      </c>
      <c r="G21" s="344">
        <v>6.1387197172160616E-6</v>
      </c>
      <c r="H21" s="344">
        <v>8.0892280509225623E-6</v>
      </c>
      <c r="I21" s="344">
        <v>3.1275479558148625E-5</v>
      </c>
      <c r="J21" s="344">
        <v>1.0725023473500295E-5</v>
      </c>
      <c r="K21" s="344">
        <v>8.5564682794706648E-6</v>
      </c>
      <c r="L21" s="344">
        <v>2.6110008960629113E-5</v>
      </c>
      <c r="M21" s="344">
        <v>1.4063468634467586E-4</v>
      </c>
      <c r="N21" s="344">
        <v>3.3933165688354118E-6</v>
      </c>
      <c r="O21" s="344">
        <v>8.490445949133349E-6</v>
      </c>
      <c r="P21" s="344">
        <v>4.0338577964628385E-5</v>
      </c>
      <c r="Q21" s="344">
        <v>1.0056119797479346</v>
      </c>
      <c r="R21" s="344">
        <v>1.266567339102007E-3</v>
      </c>
      <c r="S21" s="344">
        <v>4.2784542113501385E-4</v>
      </c>
      <c r="T21" s="344">
        <v>1.1841959660338881E-4</v>
      </c>
      <c r="U21" s="344">
        <v>9.221943070960993E-4</v>
      </c>
      <c r="V21" s="344">
        <v>7.8854675125920244E-5</v>
      </c>
      <c r="W21" s="344">
        <v>4.1316161883603759E-4</v>
      </c>
      <c r="X21" s="344">
        <v>8.4884488004293953E-5</v>
      </c>
      <c r="Y21" s="344">
        <v>1.9837064040768005E-4</v>
      </c>
      <c r="Z21" s="344">
        <v>2.8957195736057256E-5</v>
      </c>
      <c r="AA21" s="344">
        <v>4.804241330488506E-4</v>
      </c>
      <c r="AB21" s="344">
        <v>1.5101795490469659E-5</v>
      </c>
      <c r="AC21" s="344">
        <v>1.2951066264319566E-5</v>
      </c>
      <c r="AD21" s="344">
        <v>1.6147846394546162E-5</v>
      </c>
      <c r="AE21" s="344">
        <v>6.1141401561315358E-6</v>
      </c>
      <c r="AF21" s="344">
        <v>2.1353598876840639E-5</v>
      </c>
      <c r="AG21" s="344">
        <v>2.1920042800467113E-5</v>
      </c>
      <c r="AH21" s="344">
        <v>2.2785426473936077E-5</v>
      </c>
      <c r="AI21" s="344">
        <v>1.0782115187757727E-5</v>
      </c>
      <c r="AJ21" s="344">
        <v>1.0792849318019335E-5</v>
      </c>
      <c r="AK21" s="344">
        <v>1.578210075888157E-5</v>
      </c>
      <c r="AL21" s="344">
        <v>2.0107816344333711E-4</v>
      </c>
      <c r="AM21" s="344">
        <v>1.2854975926463421E-5</v>
      </c>
      <c r="AN21" s="344">
        <v>1.2555233911089101E-5</v>
      </c>
      <c r="AO21" s="345">
        <v>1.344198380494081E-5</v>
      </c>
    </row>
    <row r="22" spans="1:41">
      <c r="A22" s="321" t="s">
        <v>212</v>
      </c>
      <c r="B22" s="251" t="s">
        <v>248</v>
      </c>
      <c r="C22" s="343">
        <v>6.2612934762216039E-5</v>
      </c>
      <c r="D22" s="344">
        <v>2.2708695549296973E-4</v>
      </c>
      <c r="E22" s="344">
        <v>5.1555778982463248E-5</v>
      </c>
      <c r="F22" s="344">
        <v>4.3343917129840236E-4</v>
      </c>
      <c r="G22" s="344">
        <v>6.7032588343597153E-5</v>
      </c>
      <c r="H22" s="344">
        <v>9.2564884990538552E-5</v>
      </c>
      <c r="I22" s="344">
        <v>1.1218892576462948E-4</v>
      </c>
      <c r="J22" s="344">
        <v>1.0999848441236727E-4</v>
      </c>
      <c r="K22" s="344">
        <v>1.2979277424385124E-4</v>
      </c>
      <c r="L22" s="344">
        <v>1.2592040679382081E-3</v>
      </c>
      <c r="M22" s="344">
        <v>1.2978280240318509E-3</v>
      </c>
      <c r="N22" s="344">
        <v>1.9243687850568802E-4</v>
      </c>
      <c r="O22" s="344">
        <v>8.02819592261644E-5</v>
      </c>
      <c r="P22" s="344">
        <v>2.4962278993980819E-4</v>
      </c>
      <c r="Q22" s="344">
        <v>2.8718311647040408E-3</v>
      </c>
      <c r="R22" s="344">
        <v>1.0238199143914817</v>
      </c>
      <c r="S22" s="344">
        <v>6.4428932884281944E-4</v>
      </c>
      <c r="T22" s="344">
        <v>1.3472157286699429E-3</v>
      </c>
      <c r="U22" s="344">
        <v>9.2282554938369213E-4</v>
      </c>
      <c r="V22" s="344">
        <v>6.7666889320912142E-4</v>
      </c>
      <c r="W22" s="344">
        <v>7.6270924474780544E-4</v>
      </c>
      <c r="X22" s="344">
        <v>2.5349235630209744E-4</v>
      </c>
      <c r="Y22" s="344">
        <v>2.6737399244841691E-4</v>
      </c>
      <c r="Z22" s="344">
        <v>3.5228258220995477E-4</v>
      </c>
      <c r="AA22" s="344">
        <v>4.3075236721279892E-4</v>
      </c>
      <c r="AB22" s="344">
        <v>1.4540826821318896E-4</v>
      </c>
      <c r="AC22" s="344">
        <v>1.5554382824939581E-4</v>
      </c>
      <c r="AD22" s="344">
        <v>2.0805763530371132E-4</v>
      </c>
      <c r="AE22" s="344">
        <v>5.1192543445864116E-5</v>
      </c>
      <c r="AF22" s="344">
        <v>2.5219539387485914E-4</v>
      </c>
      <c r="AG22" s="344">
        <v>2.6692113836519218E-4</v>
      </c>
      <c r="AH22" s="344">
        <v>1.462533246055801E-4</v>
      </c>
      <c r="AI22" s="344">
        <v>8.9522469320748918E-5</v>
      </c>
      <c r="AJ22" s="344">
        <v>1.0071576362831531E-4</v>
      </c>
      <c r="AK22" s="344">
        <v>1.8862499503473519E-4</v>
      </c>
      <c r="AL22" s="344">
        <v>2.8667199070463644E-3</v>
      </c>
      <c r="AM22" s="344">
        <v>1.0432217987587347E-4</v>
      </c>
      <c r="AN22" s="344">
        <v>9.1412793429145218E-5</v>
      </c>
      <c r="AO22" s="345">
        <v>1.3106983341528222E-4</v>
      </c>
    </row>
    <row r="23" spans="1:41">
      <c r="A23" s="321" t="s">
        <v>213</v>
      </c>
      <c r="B23" s="251" t="s">
        <v>249</v>
      </c>
      <c r="C23" s="343">
        <v>2.2281121710416291E-5</v>
      </c>
      <c r="D23" s="344">
        <v>3.0740925531029421E-5</v>
      </c>
      <c r="E23" s="344">
        <v>1.0512485285212575E-5</v>
      </c>
      <c r="F23" s="344">
        <v>1.2300030364730687E-5</v>
      </c>
      <c r="G23" s="344">
        <v>1.3194515696224552E-5</v>
      </c>
      <c r="H23" s="344">
        <v>1.1931991512494577E-5</v>
      </c>
      <c r="I23" s="344">
        <v>1.1695009572997506E-5</v>
      </c>
      <c r="J23" s="344">
        <v>1.0638137728037265E-5</v>
      </c>
      <c r="K23" s="344">
        <v>9.1115176102357768E-6</v>
      </c>
      <c r="L23" s="344">
        <v>8.9948979190536255E-6</v>
      </c>
      <c r="M23" s="344">
        <v>1.2338258209471961E-5</v>
      </c>
      <c r="N23" s="344">
        <v>7.1330082421865168E-6</v>
      </c>
      <c r="O23" s="344">
        <v>4.3661642684851866E-6</v>
      </c>
      <c r="P23" s="344">
        <v>8.8020326471659254E-6</v>
      </c>
      <c r="Q23" s="344">
        <v>1.9441304052453964E-4</v>
      </c>
      <c r="R23" s="344">
        <v>1.7756520056106415E-4</v>
      </c>
      <c r="S23" s="344">
        <v>1.0039573884049084</v>
      </c>
      <c r="T23" s="344">
        <v>1.3054126672382282E-5</v>
      </c>
      <c r="U23" s="344">
        <v>1.7230071081651862E-5</v>
      </c>
      <c r="V23" s="344">
        <v>1.2828761636971136E-4</v>
      </c>
      <c r="W23" s="344">
        <v>2.1579706410247631E-5</v>
      </c>
      <c r="X23" s="344">
        <v>2.0912133042332226E-5</v>
      </c>
      <c r="Y23" s="344">
        <v>2.8291123637788874E-5</v>
      </c>
      <c r="Z23" s="344">
        <v>2.5134453898145734E-5</v>
      </c>
      <c r="AA23" s="344">
        <v>3.3006711883379802E-5</v>
      </c>
      <c r="AB23" s="344">
        <v>1.8423822020576983E-5</v>
      </c>
      <c r="AC23" s="344">
        <v>7.293106797253023E-5</v>
      </c>
      <c r="AD23" s="344">
        <v>2.1504620427584907E-5</v>
      </c>
      <c r="AE23" s="344">
        <v>4.7636204403321454E-6</v>
      </c>
      <c r="AF23" s="344">
        <v>2.4444638414050207E-5</v>
      </c>
      <c r="AG23" s="344">
        <v>2.7252282008760663E-5</v>
      </c>
      <c r="AH23" s="344">
        <v>1.7828553925589087E-4</v>
      </c>
      <c r="AI23" s="344">
        <v>1.0249329890138506E-5</v>
      </c>
      <c r="AJ23" s="344">
        <v>7.9144731229255588E-4</v>
      </c>
      <c r="AK23" s="344">
        <v>2.496823695797049E-5</v>
      </c>
      <c r="AL23" s="344">
        <v>1.9747928559372784E-4</v>
      </c>
      <c r="AM23" s="344">
        <v>9.1915366874795372E-5</v>
      </c>
      <c r="AN23" s="344">
        <v>1.5857706589802935E-3</v>
      </c>
      <c r="AO23" s="345">
        <v>5.1716428805669464E-5</v>
      </c>
    </row>
    <row r="24" spans="1:41">
      <c r="A24" s="321" t="s">
        <v>214</v>
      </c>
      <c r="B24" s="251" t="s">
        <v>197</v>
      </c>
      <c r="C24" s="343">
        <v>1.5196645000001001E-4</v>
      </c>
      <c r="D24" s="344">
        <v>3.9645650529948872E-4</v>
      </c>
      <c r="E24" s="344">
        <v>1.5156768954524948E-4</v>
      </c>
      <c r="F24" s="344">
        <v>3.2290925766183915E-4</v>
      </c>
      <c r="G24" s="344">
        <v>1.6677533014477155E-4</v>
      </c>
      <c r="H24" s="344">
        <v>2.6097296557272648E-4</v>
      </c>
      <c r="I24" s="344">
        <v>2.2958047698219824E-4</v>
      </c>
      <c r="J24" s="344">
        <v>2.9012328907416303E-4</v>
      </c>
      <c r="K24" s="344">
        <v>1.9686298099860422E-4</v>
      </c>
      <c r="L24" s="344">
        <v>1.8594479219540065E-4</v>
      </c>
      <c r="M24" s="344">
        <v>2.9142406358090869E-4</v>
      </c>
      <c r="N24" s="344">
        <v>1.1629308685780978E-4</v>
      </c>
      <c r="O24" s="344">
        <v>1.9646130640707402E-4</v>
      </c>
      <c r="P24" s="344">
        <v>2.5171490391996714E-4</v>
      </c>
      <c r="Q24" s="344">
        <v>6.5584066266079401E-3</v>
      </c>
      <c r="R24" s="344">
        <v>3.8384154783278183E-3</v>
      </c>
      <c r="S24" s="344">
        <v>7.5232741383315038E-2</v>
      </c>
      <c r="T24" s="344">
        <v>1.1654095377530151</v>
      </c>
      <c r="U24" s="344">
        <v>4.7690272351740184E-2</v>
      </c>
      <c r="V24" s="344">
        <v>0.1965637939996874</v>
      </c>
      <c r="W24" s="344">
        <v>5.2680656446964088E-3</v>
      </c>
      <c r="X24" s="344">
        <v>8.733067555204586E-3</v>
      </c>
      <c r="Y24" s="344">
        <v>7.1196727712320945E-4</v>
      </c>
      <c r="Z24" s="344">
        <v>6.8472520403633943E-4</v>
      </c>
      <c r="AA24" s="344">
        <v>6.9779786704256698E-4</v>
      </c>
      <c r="AB24" s="344">
        <v>3.7567905988827968E-4</v>
      </c>
      <c r="AC24" s="344">
        <v>4.2458311070571177E-4</v>
      </c>
      <c r="AD24" s="344">
        <v>6.1382492968701185E-4</v>
      </c>
      <c r="AE24" s="344">
        <v>1.2674086532164585E-4</v>
      </c>
      <c r="AF24" s="344">
        <v>5.0578772968121427E-4</v>
      </c>
      <c r="AG24" s="344">
        <v>2.6251703613085304E-3</v>
      </c>
      <c r="AH24" s="344">
        <v>1.5160859035597456E-3</v>
      </c>
      <c r="AI24" s="344">
        <v>1.302895413654576E-3</v>
      </c>
      <c r="AJ24" s="344">
        <v>3.4527979041475886E-4</v>
      </c>
      <c r="AK24" s="344">
        <v>6.6621211097646728E-4</v>
      </c>
      <c r="AL24" s="344">
        <v>5.2429398759260447E-3</v>
      </c>
      <c r="AM24" s="344">
        <v>3.0304255450392119E-4</v>
      </c>
      <c r="AN24" s="344">
        <v>2.4502135290000258E-2</v>
      </c>
      <c r="AO24" s="345">
        <v>6.3071301164617228E-4</v>
      </c>
    </row>
    <row r="25" spans="1:41">
      <c r="A25" s="321" t="s">
        <v>215</v>
      </c>
      <c r="B25" s="251" t="s">
        <v>23</v>
      </c>
      <c r="C25" s="343">
        <v>4.7658059841061573E-5</v>
      </c>
      <c r="D25" s="344">
        <v>6.0062129893030294E-5</v>
      </c>
      <c r="E25" s="344">
        <v>1.1563734782029213E-4</v>
      </c>
      <c r="F25" s="344">
        <v>2.3738165681635827E-4</v>
      </c>
      <c r="G25" s="344">
        <v>4.1169984610312097E-5</v>
      </c>
      <c r="H25" s="344">
        <v>4.789836049702328E-5</v>
      </c>
      <c r="I25" s="344">
        <v>6.3433523443009126E-5</v>
      </c>
      <c r="J25" s="344">
        <v>5.5412384751181765E-5</v>
      </c>
      <c r="K25" s="344">
        <v>4.8609197654235449E-5</v>
      </c>
      <c r="L25" s="344">
        <v>5.126430502871787E-5</v>
      </c>
      <c r="M25" s="344">
        <v>6.735434220611725E-5</v>
      </c>
      <c r="N25" s="344">
        <v>2.2442200946615944E-5</v>
      </c>
      <c r="O25" s="344">
        <v>4.928328519786946E-5</v>
      </c>
      <c r="P25" s="344">
        <v>1.4291558209743731E-4</v>
      </c>
      <c r="Q25" s="344">
        <v>2.4994893887789449E-3</v>
      </c>
      <c r="R25" s="344">
        <v>3.1906476640097673E-3</v>
      </c>
      <c r="S25" s="344">
        <v>3.3454019560312646E-3</v>
      </c>
      <c r="T25" s="344">
        <v>3.6591607692590465E-3</v>
      </c>
      <c r="U25" s="344">
        <v>1.0312584609593902</v>
      </c>
      <c r="V25" s="344">
        <v>3.5079554854595906E-3</v>
      </c>
      <c r="W25" s="344">
        <v>1.1343027775510156E-2</v>
      </c>
      <c r="X25" s="344">
        <v>7.0104995313804237E-4</v>
      </c>
      <c r="Y25" s="344">
        <v>1.2876260724746901E-3</v>
      </c>
      <c r="Z25" s="344">
        <v>1.7239818965884054E-4</v>
      </c>
      <c r="AA25" s="344">
        <v>2.1255328137022021E-4</v>
      </c>
      <c r="AB25" s="344">
        <v>7.080053566531778E-5</v>
      </c>
      <c r="AC25" s="344">
        <v>1.0773248989318048E-4</v>
      </c>
      <c r="AD25" s="344">
        <v>9.5937178295945336E-5</v>
      </c>
      <c r="AE25" s="344">
        <v>3.8826451071461003E-5</v>
      </c>
      <c r="AF25" s="344">
        <v>1.5149604615036721E-4</v>
      </c>
      <c r="AG25" s="344">
        <v>1.4503965395594874E-4</v>
      </c>
      <c r="AH25" s="344">
        <v>3.5004514811991878E-4</v>
      </c>
      <c r="AI25" s="344">
        <v>1.2192439144295904E-4</v>
      </c>
      <c r="AJ25" s="344">
        <v>6.7039646462867158E-5</v>
      </c>
      <c r="AK25" s="344">
        <v>9.2473185515536561E-5</v>
      </c>
      <c r="AL25" s="344">
        <v>1.1917158534765328E-3</v>
      </c>
      <c r="AM25" s="344">
        <v>8.5318895665821768E-5</v>
      </c>
      <c r="AN25" s="344">
        <v>1.321225942071701E-4</v>
      </c>
      <c r="AO25" s="345">
        <v>3.2300024041397501E-4</v>
      </c>
    </row>
    <row r="26" spans="1:41">
      <c r="A26" s="321" t="s">
        <v>216</v>
      </c>
      <c r="B26" s="251" t="s">
        <v>419</v>
      </c>
      <c r="C26" s="343">
        <v>1.027351984896057E-5</v>
      </c>
      <c r="D26" s="344">
        <v>3.9043726485744696E-5</v>
      </c>
      <c r="E26" s="344">
        <v>1.6942590410903955E-5</v>
      </c>
      <c r="F26" s="344">
        <v>1.5006429202075258E-5</v>
      </c>
      <c r="G26" s="344">
        <v>1.2152097185851472E-5</v>
      </c>
      <c r="H26" s="344">
        <v>1.316987063220535E-5</v>
      </c>
      <c r="I26" s="344">
        <v>1.5512733448084852E-5</v>
      </c>
      <c r="J26" s="344">
        <v>1.6790929869565231E-5</v>
      </c>
      <c r="K26" s="344">
        <v>1.3450702074359859E-5</v>
      </c>
      <c r="L26" s="344">
        <v>1.1506912513291305E-5</v>
      </c>
      <c r="M26" s="344">
        <v>1.534158812534551E-5</v>
      </c>
      <c r="N26" s="344">
        <v>7.2219420368915495E-6</v>
      </c>
      <c r="O26" s="344">
        <v>6.5991467688681659E-6</v>
      </c>
      <c r="P26" s="344">
        <v>1.9565541948386721E-5</v>
      </c>
      <c r="Q26" s="344">
        <v>2.6379918801028209E-4</v>
      </c>
      <c r="R26" s="344">
        <v>2.7984220522256687E-5</v>
      </c>
      <c r="S26" s="344">
        <v>1.5503626067963965E-5</v>
      </c>
      <c r="T26" s="344">
        <v>2.6389770621750309E-5</v>
      </c>
      <c r="U26" s="344">
        <v>1.8111237215100488E-5</v>
      </c>
      <c r="V26" s="344">
        <v>1.0077780255983964</v>
      </c>
      <c r="W26" s="344">
        <v>1.044665342795594E-4</v>
      </c>
      <c r="X26" s="344">
        <v>1.9768802910825585E-5</v>
      </c>
      <c r="Y26" s="344">
        <v>4.2272491374724912E-4</v>
      </c>
      <c r="Z26" s="344">
        <v>3.8724274429773703E-5</v>
      </c>
      <c r="AA26" s="344">
        <v>4.0973809016561827E-5</v>
      </c>
      <c r="AB26" s="344">
        <v>1.909635022038012E-5</v>
      </c>
      <c r="AC26" s="344">
        <v>6.4625791551375036E-5</v>
      </c>
      <c r="AD26" s="344">
        <v>4.3099413133104226E-5</v>
      </c>
      <c r="AE26" s="344">
        <v>1.9764285324379235E-5</v>
      </c>
      <c r="AF26" s="344">
        <v>3.5015139015901413E-5</v>
      </c>
      <c r="AG26" s="344">
        <v>5.0480231323676635E-5</v>
      </c>
      <c r="AH26" s="344">
        <v>2.5350938066106724E-4</v>
      </c>
      <c r="AI26" s="344">
        <v>1.8435269024367262E-5</v>
      </c>
      <c r="AJ26" s="344">
        <v>1.7092711934841651E-5</v>
      </c>
      <c r="AK26" s="344">
        <v>3.6540065816856596E-5</v>
      </c>
      <c r="AL26" s="344">
        <v>2.2922638348423909E-4</v>
      </c>
      <c r="AM26" s="344">
        <v>4.412513115571292E-5</v>
      </c>
      <c r="AN26" s="344">
        <v>1.385548385015405E-5</v>
      </c>
      <c r="AO26" s="345">
        <v>6.9327503536732732E-5</v>
      </c>
    </row>
    <row r="27" spans="1:41">
      <c r="A27" s="321" t="s">
        <v>217</v>
      </c>
      <c r="B27" s="251" t="s">
        <v>24</v>
      </c>
      <c r="C27" s="343">
        <v>9.8097282062053679E-5</v>
      </c>
      <c r="D27" s="344">
        <v>1.7426932930187861E-4</v>
      </c>
      <c r="E27" s="344">
        <v>1.2608037920566284E-3</v>
      </c>
      <c r="F27" s="344">
        <v>2.1915051414909953E-4</v>
      </c>
      <c r="G27" s="344">
        <v>1.1694207886721405E-4</v>
      </c>
      <c r="H27" s="344">
        <v>9.4111245367435118E-5</v>
      </c>
      <c r="I27" s="344">
        <v>1.0155690415308243E-4</v>
      </c>
      <c r="J27" s="344">
        <v>1.0690852380343123E-4</v>
      </c>
      <c r="K27" s="344">
        <v>1.0856693514444874E-4</v>
      </c>
      <c r="L27" s="344">
        <v>8.3656702662068504E-5</v>
      </c>
      <c r="M27" s="344">
        <v>1.2763111625945317E-4</v>
      </c>
      <c r="N27" s="344">
        <v>5.2797814056099144E-5</v>
      </c>
      <c r="O27" s="344">
        <v>6.3289973702854114E-5</v>
      </c>
      <c r="P27" s="344">
        <v>7.6993893747529868E-5</v>
      </c>
      <c r="Q27" s="344">
        <v>9.2863143213273334E-5</v>
      </c>
      <c r="R27" s="344">
        <v>7.1199422215240669E-5</v>
      </c>
      <c r="S27" s="344">
        <v>7.9954173908884527E-5</v>
      </c>
      <c r="T27" s="344">
        <v>1.0395958907556617E-4</v>
      </c>
      <c r="U27" s="344">
        <v>9.0468223351087925E-5</v>
      </c>
      <c r="V27" s="344">
        <v>9.9091923007545344E-5</v>
      </c>
      <c r="W27" s="344">
        <v>1.0167081364831314</v>
      </c>
      <c r="X27" s="344">
        <v>1.5964509301018379E-4</v>
      </c>
      <c r="Y27" s="344">
        <v>2.0249628407434267E-4</v>
      </c>
      <c r="Z27" s="344">
        <v>3.1253363265728868E-4</v>
      </c>
      <c r="AA27" s="344">
        <v>2.8110181173737623E-4</v>
      </c>
      <c r="AB27" s="344">
        <v>1.5742449536216248E-4</v>
      </c>
      <c r="AC27" s="344">
        <v>1.6469592603988352E-4</v>
      </c>
      <c r="AD27" s="344">
        <v>1.9990100923226751E-4</v>
      </c>
      <c r="AE27" s="344">
        <v>4.7095473736876329E-5</v>
      </c>
      <c r="AF27" s="344">
        <v>1.015162534713639E-3</v>
      </c>
      <c r="AG27" s="344">
        <v>2.441568441467038E-4</v>
      </c>
      <c r="AH27" s="344">
        <v>3.7444683931575211E-4</v>
      </c>
      <c r="AI27" s="344">
        <v>9.0584483952906597E-5</v>
      </c>
      <c r="AJ27" s="344">
        <v>9.7587145876531313E-5</v>
      </c>
      <c r="AK27" s="344">
        <v>1.8678240021713621E-4</v>
      </c>
      <c r="AL27" s="344">
        <v>2.4609348253236702E-3</v>
      </c>
      <c r="AM27" s="344">
        <v>1.2423481819814102E-4</v>
      </c>
      <c r="AN27" s="344">
        <v>7.7007152774885411E-5</v>
      </c>
      <c r="AO27" s="345">
        <v>2.1623622611724767E-4</v>
      </c>
    </row>
    <row r="28" spans="1:41">
      <c r="A28" s="321" t="s">
        <v>218</v>
      </c>
      <c r="B28" s="251" t="s">
        <v>9</v>
      </c>
      <c r="C28" s="343">
        <v>8.1904945127754297E-4</v>
      </c>
      <c r="D28" s="344">
        <v>2.3373262164158907E-3</v>
      </c>
      <c r="E28" s="344">
        <v>1.1514324352348601E-3</v>
      </c>
      <c r="F28" s="344">
        <v>1.10709602185162E-3</v>
      </c>
      <c r="G28" s="344">
        <v>1.4391929812823405E-3</v>
      </c>
      <c r="H28" s="344">
        <v>6.1333974431595391E-3</v>
      </c>
      <c r="I28" s="344">
        <v>3.4322355839035076E-3</v>
      </c>
      <c r="J28" s="344">
        <v>2.451727076863705E-3</v>
      </c>
      <c r="K28" s="344">
        <v>5.4906692744403093E-4</v>
      </c>
      <c r="L28" s="344">
        <v>8.0949651064594408E-4</v>
      </c>
      <c r="M28" s="344">
        <v>4.1122076643881544E-3</v>
      </c>
      <c r="N28" s="344">
        <v>2.4515697820572813E-4</v>
      </c>
      <c r="O28" s="344">
        <v>1.1631452093126724E-2</v>
      </c>
      <c r="P28" s="344">
        <v>5.8553235720158053E-4</v>
      </c>
      <c r="Q28" s="344">
        <v>5.8010593475138765E-4</v>
      </c>
      <c r="R28" s="344">
        <v>2.268431963443813E-3</v>
      </c>
      <c r="S28" s="344">
        <v>1.5013430459877078E-3</v>
      </c>
      <c r="T28" s="344">
        <v>1.5642775434735973E-3</v>
      </c>
      <c r="U28" s="344">
        <v>8.448161204476464E-4</v>
      </c>
      <c r="V28" s="344">
        <v>1.8008879437714897E-3</v>
      </c>
      <c r="W28" s="344">
        <v>4.2691216255465365E-4</v>
      </c>
      <c r="X28" s="344">
        <v>1.0157776650996295</v>
      </c>
      <c r="Y28" s="344">
        <v>1.3064679280222298E-3</v>
      </c>
      <c r="Z28" s="344">
        <v>2.5827333548999183E-3</v>
      </c>
      <c r="AA28" s="344">
        <v>1.6733948528137158E-3</v>
      </c>
      <c r="AB28" s="344">
        <v>1.4566985764453535E-3</v>
      </c>
      <c r="AC28" s="344">
        <v>1.7202845482330031E-3</v>
      </c>
      <c r="AD28" s="344">
        <v>4.1349737208126744E-3</v>
      </c>
      <c r="AE28" s="344">
        <v>4.1936091721094307E-4</v>
      </c>
      <c r="AF28" s="344">
        <v>8.8901891105289772E-4</v>
      </c>
      <c r="AG28" s="344">
        <v>4.43088298663394E-3</v>
      </c>
      <c r="AH28" s="344">
        <v>2.1049812146483439E-3</v>
      </c>
      <c r="AI28" s="344">
        <v>2.2205980449740387E-3</v>
      </c>
      <c r="AJ28" s="344">
        <v>1.4405651626359245E-3</v>
      </c>
      <c r="AK28" s="344">
        <v>1.0443522280510459E-2</v>
      </c>
      <c r="AL28" s="344">
        <v>2.5256919526028027E-3</v>
      </c>
      <c r="AM28" s="344">
        <v>2.0462853476598693E-3</v>
      </c>
      <c r="AN28" s="344">
        <v>3.3835036666382212E-2</v>
      </c>
      <c r="AO28" s="345">
        <v>1.2723187546543489E-3</v>
      </c>
    </row>
    <row r="29" spans="1:41">
      <c r="A29" s="321" t="s">
        <v>219</v>
      </c>
      <c r="B29" s="251" t="s">
        <v>2</v>
      </c>
      <c r="C29" s="343">
        <v>2.8646927753342099E-3</v>
      </c>
      <c r="D29" s="344">
        <v>3.1236222294610621E-3</v>
      </c>
      <c r="E29" s="344">
        <v>2.1061573583618471E-3</v>
      </c>
      <c r="F29" s="344">
        <v>3.2571827450855297E-3</v>
      </c>
      <c r="G29" s="344">
        <v>1.9338672615781538E-3</v>
      </c>
      <c r="H29" s="344">
        <v>2.6078871330871859E-3</v>
      </c>
      <c r="I29" s="344">
        <v>5.8716727720369791E-3</v>
      </c>
      <c r="J29" s="344">
        <v>5.6579045387377489E-3</v>
      </c>
      <c r="K29" s="344">
        <v>4.4744132317778946E-3</v>
      </c>
      <c r="L29" s="344">
        <v>4.2593698766316837E-3</v>
      </c>
      <c r="M29" s="344">
        <v>5.5946729916383151E-3</v>
      </c>
      <c r="N29" s="344">
        <v>2.3842239142870835E-3</v>
      </c>
      <c r="O29" s="344">
        <v>4.2113308509547764E-3</v>
      </c>
      <c r="P29" s="344">
        <v>4.4090768282387125E-3</v>
      </c>
      <c r="Q29" s="344">
        <v>2.5230375080325324E-3</v>
      </c>
      <c r="R29" s="344">
        <v>1.7851188319246876E-3</v>
      </c>
      <c r="S29" s="344">
        <v>2.4172799298963349E-3</v>
      </c>
      <c r="T29" s="344">
        <v>5.359574618718453E-3</v>
      </c>
      <c r="U29" s="344">
        <v>2.7856714192646889E-3</v>
      </c>
      <c r="V29" s="344">
        <v>2.8593994360706409E-3</v>
      </c>
      <c r="W29" s="344">
        <v>1.2745651078137942E-3</v>
      </c>
      <c r="X29" s="344">
        <v>2.6008530151388929E-3</v>
      </c>
      <c r="Y29" s="344">
        <v>1.0014285722946938</v>
      </c>
      <c r="Z29" s="344">
        <v>1.6368555345397603E-2</v>
      </c>
      <c r="AA29" s="344">
        <v>2.9433952991062735E-2</v>
      </c>
      <c r="AB29" s="344">
        <v>4.3489406071095249E-3</v>
      </c>
      <c r="AC29" s="344">
        <v>3.5788795702408963E-3</v>
      </c>
      <c r="AD29" s="344">
        <v>3.3020962793369754E-3</v>
      </c>
      <c r="AE29" s="344">
        <v>1.2894428653674812E-2</v>
      </c>
      <c r="AF29" s="344">
        <v>6.6051350290109914E-3</v>
      </c>
      <c r="AG29" s="344">
        <v>5.4661883341089491E-3</v>
      </c>
      <c r="AH29" s="344">
        <v>7.874205661242072E-3</v>
      </c>
      <c r="AI29" s="344">
        <v>5.5918297474093328E-3</v>
      </c>
      <c r="AJ29" s="344">
        <v>3.3473345369909027E-3</v>
      </c>
      <c r="AK29" s="344">
        <v>3.3614235817613579E-3</v>
      </c>
      <c r="AL29" s="344">
        <v>1.7706989452406596E-3</v>
      </c>
      <c r="AM29" s="344">
        <v>3.5549651686826614E-3</v>
      </c>
      <c r="AN29" s="344">
        <v>1.6624523733189576E-3</v>
      </c>
      <c r="AO29" s="345">
        <v>2.8013463093652219E-3</v>
      </c>
    </row>
    <row r="30" spans="1:41">
      <c r="A30" s="321" t="s">
        <v>220</v>
      </c>
      <c r="B30" s="251" t="s">
        <v>25</v>
      </c>
      <c r="C30" s="343">
        <v>8.0632295559218553E-3</v>
      </c>
      <c r="D30" s="344">
        <v>6.4195092954010009E-3</v>
      </c>
      <c r="E30" s="344">
        <v>1.2304181472273069E-2</v>
      </c>
      <c r="F30" s="344">
        <v>2.0862904569916654E-2</v>
      </c>
      <c r="G30" s="344">
        <v>9.2607928671324408E-3</v>
      </c>
      <c r="H30" s="344">
        <v>1.5812722743275484E-2</v>
      </c>
      <c r="I30" s="344">
        <v>6.7226036783536364E-2</v>
      </c>
      <c r="J30" s="344">
        <v>4.6196642019216604E-2</v>
      </c>
      <c r="K30" s="344">
        <v>1.3032231845413248E-2</v>
      </c>
      <c r="L30" s="344">
        <v>2.0991552479450237E-2</v>
      </c>
      <c r="M30" s="344">
        <v>3.2912491553599273E-2</v>
      </c>
      <c r="N30" s="344">
        <v>1.0466038934619346E-2</v>
      </c>
      <c r="O30" s="344">
        <v>3.050055050177752E-2</v>
      </c>
      <c r="P30" s="344">
        <v>1.4499525050671523E-2</v>
      </c>
      <c r="Q30" s="344">
        <v>8.1907966617253813E-3</v>
      </c>
      <c r="R30" s="344">
        <v>8.1852323672735004E-3</v>
      </c>
      <c r="S30" s="344">
        <v>7.6179037244181414E-3</v>
      </c>
      <c r="T30" s="344">
        <v>1.9147292706783794E-2</v>
      </c>
      <c r="U30" s="344">
        <v>9.0125008806832343E-3</v>
      </c>
      <c r="V30" s="344">
        <v>8.0882614848335442E-3</v>
      </c>
      <c r="W30" s="344">
        <v>1.141273342261407E-2</v>
      </c>
      <c r="X30" s="344">
        <v>1.3726572411113124E-2</v>
      </c>
      <c r="Y30" s="344">
        <v>4.5279832117378774E-3</v>
      </c>
      <c r="Z30" s="344">
        <v>1.1121773046143069</v>
      </c>
      <c r="AA30" s="344">
        <v>2.6106897004220583E-2</v>
      </c>
      <c r="AB30" s="344">
        <v>6.1153834269052153E-2</v>
      </c>
      <c r="AC30" s="344">
        <v>1.3413309449453573E-2</v>
      </c>
      <c r="AD30" s="344">
        <v>4.010400238519461E-3</v>
      </c>
      <c r="AE30" s="344">
        <v>2.0048947889765318E-3</v>
      </c>
      <c r="AF30" s="344">
        <v>5.3568992525403316E-3</v>
      </c>
      <c r="AG30" s="344">
        <v>7.2617664205709429E-3</v>
      </c>
      <c r="AH30" s="344">
        <v>7.3161821388587093E-3</v>
      </c>
      <c r="AI30" s="344">
        <v>1.2143974259797075E-2</v>
      </c>
      <c r="AJ30" s="344">
        <v>9.6679299395739608E-3</v>
      </c>
      <c r="AK30" s="344">
        <v>4.4331889467623242E-3</v>
      </c>
      <c r="AL30" s="344">
        <v>4.1194690184903158E-3</v>
      </c>
      <c r="AM30" s="344">
        <v>2.5684929259356674E-2</v>
      </c>
      <c r="AN30" s="344">
        <v>1.1012467454769536E-2</v>
      </c>
      <c r="AO30" s="345">
        <v>5.6342900027834038E-3</v>
      </c>
    </row>
    <row r="31" spans="1:41">
      <c r="A31" s="321" t="s">
        <v>221</v>
      </c>
      <c r="B31" s="251" t="s">
        <v>250</v>
      </c>
      <c r="C31" s="343">
        <v>1.5472112221283393E-3</v>
      </c>
      <c r="D31" s="344">
        <v>9.4334955452707683E-4</v>
      </c>
      <c r="E31" s="344">
        <v>9.4736722680373656E-4</v>
      </c>
      <c r="F31" s="344">
        <v>2.9036827613281358E-3</v>
      </c>
      <c r="G31" s="344">
        <v>2.0452973762536031E-3</v>
      </c>
      <c r="H31" s="344">
        <v>1.7636912476970347E-3</v>
      </c>
      <c r="I31" s="344">
        <v>1.3777299125743497E-3</v>
      </c>
      <c r="J31" s="344">
        <v>1.9335386832035363E-3</v>
      </c>
      <c r="K31" s="344">
        <v>9.8663538333592683E-4</v>
      </c>
      <c r="L31" s="344">
        <v>1.026391091086213E-3</v>
      </c>
      <c r="M31" s="344">
        <v>1.4671815884224645E-3</v>
      </c>
      <c r="N31" s="344">
        <v>3.7086519154780876E-4</v>
      </c>
      <c r="O31" s="344">
        <v>1.4086322986790118E-3</v>
      </c>
      <c r="P31" s="344">
        <v>9.1347852416581797E-4</v>
      </c>
      <c r="Q31" s="344">
        <v>1.0818697090816043E-3</v>
      </c>
      <c r="R31" s="344">
        <v>9.1952084250521897E-4</v>
      </c>
      <c r="S31" s="344">
        <v>8.1051533874037867E-4</v>
      </c>
      <c r="T31" s="344">
        <v>1.7735131968128082E-3</v>
      </c>
      <c r="U31" s="344">
        <v>6.3794424081076899E-4</v>
      </c>
      <c r="V31" s="344">
        <v>8.3585578111665989E-4</v>
      </c>
      <c r="W31" s="344">
        <v>8.5073010397294197E-4</v>
      </c>
      <c r="X31" s="344">
        <v>1.3248603211609149E-3</v>
      </c>
      <c r="Y31" s="344">
        <v>1.1672406032160595E-3</v>
      </c>
      <c r="Z31" s="344">
        <v>1.8647859645741221E-3</v>
      </c>
      <c r="AA31" s="344">
        <v>1.0715134847607128</v>
      </c>
      <c r="AB31" s="344">
        <v>9.7522038107708091E-3</v>
      </c>
      <c r="AC31" s="344">
        <v>2.7677078915667157E-3</v>
      </c>
      <c r="AD31" s="344">
        <v>1.7048176589669558E-3</v>
      </c>
      <c r="AE31" s="344">
        <v>4.6709551586270661E-4</v>
      </c>
      <c r="AF31" s="344">
        <v>4.0109647108335254E-3</v>
      </c>
      <c r="AG31" s="344">
        <v>4.5502038067852463E-3</v>
      </c>
      <c r="AH31" s="344">
        <v>4.116442520281473E-3</v>
      </c>
      <c r="AI31" s="344">
        <v>7.7646333560647705E-3</v>
      </c>
      <c r="AJ31" s="344">
        <v>6.4384296865241169E-3</v>
      </c>
      <c r="AK31" s="344">
        <v>2.9085686829059612E-3</v>
      </c>
      <c r="AL31" s="344">
        <v>1.1010161349914354E-3</v>
      </c>
      <c r="AM31" s="344">
        <v>1.1183243060932074E-2</v>
      </c>
      <c r="AN31" s="344">
        <v>7.9176829919771965E-4</v>
      </c>
      <c r="AO31" s="345">
        <v>2.975631164949102E-3</v>
      </c>
    </row>
    <row r="32" spans="1:41">
      <c r="A32" s="321" t="s">
        <v>222</v>
      </c>
      <c r="B32" s="251" t="s">
        <v>251</v>
      </c>
      <c r="C32" s="343">
        <v>8.2689492911918372E-4</v>
      </c>
      <c r="D32" s="344">
        <v>6.5710260120536426E-4</v>
      </c>
      <c r="E32" s="344">
        <v>7.2589552138652017E-4</v>
      </c>
      <c r="F32" s="344">
        <v>1.9836366664713837E-3</v>
      </c>
      <c r="G32" s="344">
        <v>1.4168111886410061E-3</v>
      </c>
      <c r="H32" s="344">
        <v>7.5593955448038648E-4</v>
      </c>
      <c r="I32" s="344">
        <v>1.8870837613814302E-3</v>
      </c>
      <c r="J32" s="344">
        <v>2.7438163908311639E-3</v>
      </c>
      <c r="K32" s="344">
        <v>5.2354148997731944E-4</v>
      </c>
      <c r="L32" s="344">
        <v>6.4455418914901317E-4</v>
      </c>
      <c r="M32" s="344">
        <v>1.9531988817422753E-3</v>
      </c>
      <c r="N32" s="344">
        <v>4.0341425776145514E-4</v>
      </c>
      <c r="O32" s="344">
        <v>9.0707942258332151E-4</v>
      </c>
      <c r="P32" s="344">
        <v>5.4574253944307636E-4</v>
      </c>
      <c r="Q32" s="344">
        <v>5.5291359815180493E-4</v>
      </c>
      <c r="R32" s="344">
        <v>3.8016760835375419E-4</v>
      </c>
      <c r="S32" s="344">
        <v>4.8571543754641713E-4</v>
      </c>
      <c r="T32" s="344">
        <v>1.1828679319505851E-3</v>
      </c>
      <c r="U32" s="344">
        <v>5.1152988618605904E-4</v>
      </c>
      <c r="V32" s="344">
        <v>6.797445696362541E-4</v>
      </c>
      <c r="W32" s="344">
        <v>5.1278556660072855E-4</v>
      </c>
      <c r="X32" s="344">
        <v>8.3794324577325901E-4</v>
      </c>
      <c r="Y32" s="344">
        <v>2.3095926955473693E-3</v>
      </c>
      <c r="Z32" s="344">
        <v>2.3653687440840995E-2</v>
      </c>
      <c r="AA32" s="344">
        <v>1.9997184285799022E-3</v>
      </c>
      <c r="AB32" s="344">
        <v>1.0016660071953571</v>
      </c>
      <c r="AC32" s="344">
        <v>1.4827939730296237E-3</v>
      </c>
      <c r="AD32" s="344">
        <v>2.3963780564031545E-3</v>
      </c>
      <c r="AE32" s="344">
        <v>3.0024142806644723E-4</v>
      </c>
      <c r="AF32" s="344">
        <v>2.0121794537229709E-3</v>
      </c>
      <c r="AG32" s="344">
        <v>5.4799923735074398E-3</v>
      </c>
      <c r="AH32" s="344">
        <v>1.6150343322443181E-2</v>
      </c>
      <c r="AI32" s="344">
        <v>3.1245595799605699E-3</v>
      </c>
      <c r="AJ32" s="344">
        <v>3.1561289485205831E-3</v>
      </c>
      <c r="AK32" s="344">
        <v>6.0304752742627681E-4</v>
      </c>
      <c r="AL32" s="344">
        <v>6.4090275172788496E-4</v>
      </c>
      <c r="AM32" s="344">
        <v>1.4486797547912926E-2</v>
      </c>
      <c r="AN32" s="344">
        <v>5.6510637513779854E-4</v>
      </c>
      <c r="AO32" s="345">
        <v>1.423131174148305E-2</v>
      </c>
    </row>
    <row r="33" spans="1:41">
      <c r="A33" s="321" t="s">
        <v>223</v>
      </c>
      <c r="B33" s="251" t="s">
        <v>3</v>
      </c>
      <c r="C33" s="343">
        <v>5.568135252271425E-2</v>
      </c>
      <c r="D33" s="344">
        <v>2.9606199750443239E-2</v>
      </c>
      <c r="E33" s="344">
        <v>6.4510408250651907E-2</v>
      </c>
      <c r="F33" s="344">
        <v>1.3993247662637872E-2</v>
      </c>
      <c r="G33" s="344">
        <v>6.3305105420774763E-2</v>
      </c>
      <c r="H33" s="344">
        <v>6.0234008806886598E-2</v>
      </c>
      <c r="I33" s="344">
        <v>5.3209316820781748E-2</v>
      </c>
      <c r="J33" s="344">
        <v>3.6357714394484722E-2</v>
      </c>
      <c r="K33" s="344">
        <v>3.9502681727614397E-2</v>
      </c>
      <c r="L33" s="344">
        <v>4.3510713632878541E-2</v>
      </c>
      <c r="M33" s="344">
        <v>3.4389937606013631E-2</v>
      </c>
      <c r="N33" s="344">
        <v>5.3123629861021524E-2</v>
      </c>
      <c r="O33" s="344">
        <v>9.6789825591776669E-3</v>
      </c>
      <c r="P33" s="344">
        <v>3.2959019514185159E-2</v>
      </c>
      <c r="Q33" s="344">
        <v>3.1330930359974002E-2</v>
      </c>
      <c r="R33" s="344">
        <v>3.689683554838899E-2</v>
      </c>
      <c r="S33" s="344">
        <v>3.6007531610846071E-2</v>
      </c>
      <c r="T33" s="344">
        <v>3.4161984440994532E-2</v>
      </c>
      <c r="U33" s="344">
        <v>3.9879670503814663E-2</v>
      </c>
      <c r="V33" s="344">
        <v>3.5316883813201187E-2</v>
      </c>
      <c r="W33" s="344">
        <v>4.6235321605316029E-2</v>
      </c>
      <c r="X33" s="344">
        <v>5.3761452359476936E-2</v>
      </c>
      <c r="Y33" s="344">
        <v>3.8260155729436765E-2</v>
      </c>
      <c r="Z33" s="344">
        <v>1.2963444432177179E-2</v>
      </c>
      <c r="AA33" s="344">
        <v>1.8803780807209337E-2</v>
      </c>
      <c r="AB33" s="344">
        <v>1.3412668621726824E-2</v>
      </c>
      <c r="AC33" s="344">
        <v>1.0096175031801085</v>
      </c>
      <c r="AD33" s="344">
        <v>6.9497337556870533E-3</v>
      </c>
      <c r="AE33" s="344">
        <v>2.4217864523799538E-3</v>
      </c>
      <c r="AF33" s="344">
        <v>2.5092969609925041E-2</v>
      </c>
      <c r="AG33" s="344">
        <v>1.127551948794955E-2</v>
      </c>
      <c r="AH33" s="344">
        <v>8.4604218991941472E-3</v>
      </c>
      <c r="AI33" s="344">
        <v>9.3037594487736103E-3</v>
      </c>
      <c r="AJ33" s="344">
        <v>3.8679789217674752E-2</v>
      </c>
      <c r="AK33" s="344">
        <v>3.3187688875357738E-2</v>
      </c>
      <c r="AL33" s="344">
        <v>1.7093204563240951E-2</v>
      </c>
      <c r="AM33" s="344">
        <v>5.9841704444213724E-2</v>
      </c>
      <c r="AN33" s="344">
        <v>0.16002590211990714</v>
      </c>
      <c r="AO33" s="345">
        <v>1.3179398043482293E-2</v>
      </c>
    </row>
    <row r="34" spans="1:41">
      <c r="A34" s="321" t="s">
        <v>224</v>
      </c>
      <c r="B34" s="251" t="s">
        <v>4</v>
      </c>
      <c r="C34" s="343">
        <v>7.2227281749579183E-3</v>
      </c>
      <c r="D34" s="344">
        <v>3.1626072541270152E-2</v>
      </c>
      <c r="E34" s="344">
        <v>1.3986647755109717E-2</v>
      </c>
      <c r="F34" s="344">
        <v>2.577729946667965E-2</v>
      </c>
      <c r="G34" s="344">
        <v>8.3441075072146712E-3</v>
      </c>
      <c r="H34" s="344">
        <v>1.8459259046559439E-2</v>
      </c>
      <c r="I34" s="344">
        <v>1.3610865863913049E-2</v>
      </c>
      <c r="J34" s="344">
        <v>1.3971650791683748E-2</v>
      </c>
      <c r="K34" s="344">
        <v>4.7937526431068916E-3</v>
      </c>
      <c r="L34" s="344">
        <v>5.3789098832524342E-3</v>
      </c>
      <c r="M34" s="344">
        <v>1.7433807409940359E-2</v>
      </c>
      <c r="N34" s="344">
        <v>7.6140170906786328E-3</v>
      </c>
      <c r="O34" s="344">
        <v>1.0880315701426523E-2</v>
      </c>
      <c r="P34" s="344">
        <v>1.1169037883452776E-2</v>
      </c>
      <c r="Q34" s="344">
        <v>7.6750942476484403E-3</v>
      </c>
      <c r="R34" s="344">
        <v>8.3890654146120142E-3</v>
      </c>
      <c r="S34" s="344">
        <v>1.3359499505786047E-2</v>
      </c>
      <c r="T34" s="344">
        <v>8.5178131647424965E-3</v>
      </c>
      <c r="U34" s="344">
        <v>6.6632846919918148E-3</v>
      </c>
      <c r="V34" s="344">
        <v>1.0255956223331961E-2</v>
      </c>
      <c r="W34" s="344">
        <v>6.3850875755479776E-3</v>
      </c>
      <c r="X34" s="344">
        <v>1.4789987250183313E-2</v>
      </c>
      <c r="Y34" s="344">
        <v>1.5574578184103972E-2</v>
      </c>
      <c r="Z34" s="344">
        <v>2.2958338234703741E-2</v>
      </c>
      <c r="AA34" s="344">
        <v>2.8215749222094352E-2</v>
      </c>
      <c r="AB34" s="344">
        <v>3.0838319815487226E-2</v>
      </c>
      <c r="AC34" s="344">
        <v>1.5377397757883191E-2</v>
      </c>
      <c r="AD34" s="344">
        <v>1.0345309555157365</v>
      </c>
      <c r="AE34" s="344">
        <v>8.5312505803934374E-2</v>
      </c>
      <c r="AF34" s="344">
        <v>2.4112748830655947E-2</v>
      </c>
      <c r="AG34" s="344">
        <v>9.7558084568861291E-3</v>
      </c>
      <c r="AH34" s="344">
        <v>1.8285764853347479E-2</v>
      </c>
      <c r="AI34" s="344">
        <v>8.6188763370914183E-3</v>
      </c>
      <c r="AJ34" s="344">
        <v>1.0572787799801461E-2</v>
      </c>
      <c r="AK34" s="344">
        <v>2.141649822243007E-2</v>
      </c>
      <c r="AL34" s="344">
        <v>9.9337646084177618E-3</v>
      </c>
      <c r="AM34" s="344">
        <v>1.1783789525356072E-2</v>
      </c>
      <c r="AN34" s="344">
        <v>5.4028158520795953E-3</v>
      </c>
      <c r="AO34" s="345">
        <v>1.0318082536020613E-2</v>
      </c>
    </row>
    <row r="35" spans="1:41">
      <c r="A35" s="321" t="s">
        <v>225</v>
      </c>
      <c r="B35" s="251" t="s">
        <v>5</v>
      </c>
      <c r="C35" s="343">
        <v>1.7519543487304683E-3</v>
      </c>
      <c r="D35" s="344">
        <v>2.2897774181407701E-3</v>
      </c>
      <c r="E35" s="344">
        <v>1.7264825386135981E-3</v>
      </c>
      <c r="F35" s="344">
        <v>3.4127056700626866E-3</v>
      </c>
      <c r="G35" s="344">
        <v>1.9789382143039938E-3</v>
      </c>
      <c r="H35" s="344">
        <v>2.4979469513879524E-3</v>
      </c>
      <c r="I35" s="344">
        <v>2.1676008727939135E-3</v>
      </c>
      <c r="J35" s="344">
        <v>2.19451911903943E-3</v>
      </c>
      <c r="K35" s="344">
        <v>1.6522740547131602E-3</v>
      </c>
      <c r="L35" s="344">
        <v>1.9522982869087857E-3</v>
      </c>
      <c r="M35" s="344">
        <v>2.4870006695599483E-3</v>
      </c>
      <c r="N35" s="344">
        <v>1.2791846990571002E-3</v>
      </c>
      <c r="O35" s="344">
        <v>9.4563101389619458E-4</v>
      </c>
      <c r="P35" s="344">
        <v>2.2799466969388531E-3</v>
      </c>
      <c r="Q35" s="344">
        <v>1.9911402819612904E-3</v>
      </c>
      <c r="R35" s="344">
        <v>1.5568660436219893E-3</v>
      </c>
      <c r="S35" s="344">
        <v>1.3869654008803617E-3</v>
      </c>
      <c r="T35" s="344">
        <v>1.5177565022561877E-3</v>
      </c>
      <c r="U35" s="344">
        <v>1.3327779922799028E-3</v>
      </c>
      <c r="V35" s="344">
        <v>1.7204507613841809E-3</v>
      </c>
      <c r="W35" s="344">
        <v>1.06401527933398E-3</v>
      </c>
      <c r="X35" s="344">
        <v>2.7963249101402698E-3</v>
      </c>
      <c r="Y35" s="344">
        <v>2.5129232636822204E-3</v>
      </c>
      <c r="Z35" s="344">
        <v>4.956470718508999E-3</v>
      </c>
      <c r="AA35" s="344">
        <v>1.7447567156762796E-3</v>
      </c>
      <c r="AB35" s="344">
        <v>1.9940214331208806E-3</v>
      </c>
      <c r="AC35" s="344">
        <v>8.9035642031631643E-3</v>
      </c>
      <c r="AD35" s="344">
        <v>5.7460593713974792E-3</v>
      </c>
      <c r="AE35" s="344">
        <v>1.0106727997674729</v>
      </c>
      <c r="AF35" s="344">
        <v>1.3064968770367748E-2</v>
      </c>
      <c r="AG35" s="344">
        <v>5.5418476811600363E-3</v>
      </c>
      <c r="AH35" s="344">
        <v>1.2157714212333475E-3</v>
      </c>
      <c r="AI35" s="344">
        <v>1.1281466427867648E-3</v>
      </c>
      <c r="AJ35" s="344">
        <v>6.346304738158246E-3</v>
      </c>
      <c r="AK35" s="344">
        <v>7.8922722479750993E-3</v>
      </c>
      <c r="AL35" s="344">
        <v>4.4387022001876521E-3</v>
      </c>
      <c r="AM35" s="344">
        <v>5.7330530283399884E-3</v>
      </c>
      <c r="AN35" s="344">
        <v>2.1366427650159592E-3</v>
      </c>
      <c r="AO35" s="345">
        <v>1.1170658225228381E-2</v>
      </c>
    </row>
    <row r="36" spans="1:41">
      <c r="A36" s="321" t="s">
        <v>226</v>
      </c>
      <c r="B36" s="251" t="s">
        <v>252</v>
      </c>
      <c r="C36" s="343">
        <v>5.95963248832065E-2</v>
      </c>
      <c r="D36" s="344">
        <v>0.10064962927687485</v>
      </c>
      <c r="E36" s="344">
        <v>4.3839639553034729E-2</v>
      </c>
      <c r="F36" s="344">
        <v>0.16773750625872158</v>
      </c>
      <c r="G36" s="344">
        <v>4.8526954728223395E-2</v>
      </c>
      <c r="H36" s="344">
        <v>2.4608566983717772E-2</v>
      </c>
      <c r="I36" s="344">
        <v>4.4018159948962993E-2</v>
      </c>
      <c r="J36" s="344">
        <v>2.7911353774983185E-2</v>
      </c>
      <c r="K36" s="344">
        <v>5.0583171564095517E-2</v>
      </c>
      <c r="L36" s="344">
        <v>1.8998094973540151E-2</v>
      </c>
      <c r="M36" s="344">
        <v>5.1189861554862499E-2</v>
      </c>
      <c r="N36" s="344">
        <v>2.9393146855334677E-2</v>
      </c>
      <c r="O36" s="344">
        <v>3.8822366496967256E-2</v>
      </c>
      <c r="P36" s="344">
        <v>2.7255026676710096E-2</v>
      </c>
      <c r="Q36" s="344">
        <v>2.0220489478977016E-2</v>
      </c>
      <c r="R36" s="344">
        <v>1.9733198222087234E-2</v>
      </c>
      <c r="S36" s="344">
        <v>2.2382642647399403E-2</v>
      </c>
      <c r="T36" s="344">
        <v>2.1252733303768676E-2</v>
      </c>
      <c r="U36" s="344">
        <v>2.0241883757009877E-2</v>
      </c>
      <c r="V36" s="344">
        <v>2.5241848387906923E-2</v>
      </c>
      <c r="W36" s="344">
        <v>1.4845528401955748E-2</v>
      </c>
      <c r="X36" s="344">
        <v>8.9465982463376753E-2</v>
      </c>
      <c r="Y36" s="344">
        <v>4.166795445911619E-2</v>
      </c>
      <c r="Z36" s="344">
        <v>3.7114273043569422E-2</v>
      </c>
      <c r="AA36" s="344">
        <v>2.498873776005027E-2</v>
      </c>
      <c r="AB36" s="344">
        <v>4.9686827522485627E-2</v>
      </c>
      <c r="AC36" s="344">
        <v>4.635213139414289E-2</v>
      </c>
      <c r="AD36" s="344">
        <v>3.1822235113485815E-2</v>
      </c>
      <c r="AE36" s="344">
        <v>5.9329457306441253E-3</v>
      </c>
      <c r="AF36" s="344">
        <v>1.0767014459449051</v>
      </c>
      <c r="AG36" s="344">
        <v>2.800916385476343E-2</v>
      </c>
      <c r="AH36" s="344">
        <v>2.7118297137612251E-2</v>
      </c>
      <c r="AI36" s="344">
        <v>1.9285229716125511E-2</v>
      </c>
      <c r="AJ36" s="344">
        <v>1.7669423041492327E-2</v>
      </c>
      <c r="AK36" s="344">
        <v>3.9567585472752902E-2</v>
      </c>
      <c r="AL36" s="344">
        <v>1.7942574902968755E-2</v>
      </c>
      <c r="AM36" s="344">
        <v>4.5355998624784517E-2</v>
      </c>
      <c r="AN36" s="344">
        <v>4.998804661490952E-2</v>
      </c>
      <c r="AO36" s="345">
        <v>7.3009750567021012E-2</v>
      </c>
    </row>
    <row r="37" spans="1:41">
      <c r="A37" s="321" t="s">
        <v>227</v>
      </c>
      <c r="B37" s="251" t="s">
        <v>198</v>
      </c>
      <c r="C37" s="343">
        <v>5.3190543815123037E-3</v>
      </c>
      <c r="D37" s="344">
        <v>6.9644937948116718E-3</v>
      </c>
      <c r="E37" s="344">
        <v>6.2238138331039963E-3</v>
      </c>
      <c r="F37" s="344">
        <v>9.0219969180045691E-3</v>
      </c>
      <c r="G37" s="344">
        <v>6.208869916893788E-3</v>
      </c>
      <c r="H37" s="344">
        <v>7.4623998357850694E-3</v>
      </c>
      <c r="I37" s="344">
        <v>8.250144733699975E-3</v>
      </c>
      <c r="J37" s="344">
        <v>9.3091206860851823E-3</v>
      </c>
      <c r="K37" s="344">
        <v>5.2749680581190422E-3</v>
      </c>
      <c r="L37" s="344">
        <v>6.3556849839406593E-3</v>
      </c>
      <c r="M37" s="344">
        <v>1.0183522444538892E-2</v>
      </c>
      <c r="N37" s="344">
        <v>5.0778107196732423E-3</v>
      </c>
      <c r="O37" s="344">
        <v>3.5571102767578897E-3</v>
      </c>
      <c r="P37" s="344">
        <v>6.7690557980633692E-3</v>
      </c>
      <c r="Q37" s="344">
        <v>6.8678980280812646E-3</v>
      </c>
      <c r="R37" s="344">
        <v>7.871958465760668E-3</v>
      </c>
      <c r="S37" s="344">
        <v>8.5158479558348973E-3</v>
      </c>
      <c r="T37" s="344">
        <v>1.0412551022435627E-2</v>
      </c>
      <c r="U37" s="344">
        <v>1.2826797715943902E-2</v>
      </c>
      <c r="V37" s="344">
        <v>1.9948961408571293E-2</v>
      </c>
      <c r="W37" s="344">
        <v>4.4932188459563677E-3</v>
      </c>
      <c r="X37" s="344">
        <v>8.1425772276604875E-3</v>
      </c>
      <c r="Y37" s="344">
        <v>1.0269552903820983E-2</v>
      </c>
      <c r="Z37" s="344">
        <v>1.873547497158962E-2</v>
      </c>
      <c r="AA37" s="344">
        <v>3.4135909705351887E-2</v>
      </c>
      <c r="AB37" s="344">
        <v>1.0645324772643074E-2</v>
      </c>
      <c r="AC37" s="344">
        <v>2.4289915973077159E-2</v>
      </c>
      <c r="AD37" s="344">
        <v>3.8715255642750752E-2</v>
      </c>
      <c r="AE37" s="344">
        <v>5.594377343104388E-3</v>
      </c>
      <c r="AF37" s="344">
        <v>1.102721121915262E-2</v>
      </c>
      <c r="AG37" s="344">
        <v>1.1369023778815506</v>
      </c>
      <c r="AH37" s="344">
        <v>1.8793873700023663E-2</v>
      </c>
      <c r="AI37" s="344">
        <v>8.4654974492687617E-3</v>
      </c>
      <c r="AJ37" s="344">
        <v>1.158709398054601E-2</v>
      </c>
      <c r="AK37" s="344">
        <v>5.166102226306829E-2</v>
      </c>
      <c r="AL37" s="344">
        <v>3.9270115082597701E-2</v>
      </c>
      <c r="AM37" s="344">
        <v>1.6881936712100348E-2</v>
      </c>
      <c r="AN37" s="344">
        <v>5.4819401960921584E-3</v>
      </c>
      <c r="AO37" s="345">
        <v>4.9970700310741155E-2</v>
      </c>
    </row>
    <row r="38" spans="1:41">
      <c r="A38" s="321" t="s">
        <v>228</v>
      </c>
      <c r="B38" s="251" t="s">
        <v>6</v>
      </c>
      <c r="C38" s="343">
        <v>5.0585714052278738E-4</v>
      </c>
      <c r="D38" s="344">
        <v>7.9652527982165431E-4</v>
      </c>
      <c r="E38" s="344">
        <v>1.3016017360363166E-3</v>
      </c>
      <c r="F38" s="344">
        <v>1.7222532301031364E-3</v>
      </c>
      <c r="G38" s="344">
        <v>1.8915490376332092E-3</v>
      </c>
      <c r="H38" s="344">
        <v>4.6922619352485976E-4</v>
      </c>
      <c r="I38" s="344">
        <v>5.2726904921925305E-4</v>
      </c>
      <c r="J38" s="344">
        <v>6.8057950092029662E-4</v>
      </c>
      <c r="K38" s="344">
        <v>7.1091920940136036E-4</v>
      </c>
      <c r="L38" s="344">
        <v>3.0227443323021868E-4</v>
      </c>
      <c r="M38" s="344">
        <v>7.4263646903349474E-4</v>
      </c>
      <c r="N38" s="344">
        <v>7.1353950869893455E-4</v>
      </c>
      <c r="O38" s="344">
        <v>6.5008107838407066E-4</v>
      </c>
      <c r="P38" s="344">
        <v>5.5220743726981365E-4</v>
      </c>
      <c r="Q38" s="344">
        <v>1.0570196589520741E-3</v>
      </c>
      <c r="R38" s="344">
        <v>7.7790851421636177E-4</v>
      </c>
      <c r="S38" s="344">
        <v>3.6638995420445005E-4</v>
      </c>
      <c r="T38" s="344">
        <v>1.9938273319560626E-4</v>
      </c>
      <c r="U38" s="344">
        <v>5.6041303771115273E-4</v>
      </c>
      <c r="V38" s="344">
        <v>2.5411800643778759E-4</v>
      </c>
      <c r="W38" s="344">
        <v>4.6460395851238942E-4</v>
      </c>
      <c r="X38" s="344">
        <v>4.0460280023049228E-4</v>
      </c>
      <c r="Y38" s="344">
        <v>1.5798731882691822E-3</v>
      </c>
      <c r="Z38" s="344">
        <v>1.0338952288836069E-3</v>
      </c>
      <c r="AA38" s="344">
        <v>1.4972001956240677E-3</v>
      </c>
      <c r="AB38" s="344">
        <v>2.5439835571218123E-3</v>
      </c>
      <c r="AC38" s="344">
        <v>9.3552276172523458E-4</v>
      </c>
      <c r="AD38" s="344">
        <v>7.3138446555864E-4</v>
      </c>
      <c r="AE38" s="344">
        <v>2.3076253005272355E-4</v>
      </c>
      <c r="AF38" s="344">
        <v>6.2593053688890228E-4</v>
      </c>
      <c r="AG38" s="344">
        <v>6.2434575992886257E-4</v>
      </c>
      <c r="AH38" s="344">
        <v>1.0002282294139986</v>
      </c>
      <c r="AI38" s="344">
        <v>1.0375150363840986E-3</v>
      </c>
      <c r="AJ38" s="344">
        <v>6.7315461238718797E-4</v>
      </c>
      <c r="AK38" s="344">
        <v>9.4435760369036132E-4</v>
      </c>
      <c r="AL38" s="344">
        <v>5.7555235089919892E-4</v>
      </c>
      <c r="AM38" s="344">
        <v>6.7166642175670239E-4</v>
      </c>
      <c r="AN38" s="344">
        <v>2.4208078250148579E-4</v>
      </c>
      <c r="AO38" s="345">
        <v>0.23221934655913218</v>
      </c>
    </row>
    <row r="39" spans="1:41">
      <c r="A39" s="321" t="s">
        <v>229</v>
      </c>
      <c r="B39" s="251" t="s">
        <v>26</v>
      </c>
      <c r="C39" s="343">
        <v>1.3125427232330808E-4</v>
      </c>
      <c r="D39" s="344">
        <v>3.7255766082925447E-4</v>
      </c>
      <c r="E39" s="344">
        <v>1.107670070536795E-4</v>
      </c>
      <c r="F39" s="344">
        <v>9.9006045381161596E-4</v>
      </c>
      <c r="G39" s="344">
        <v>3.3299098761831154E-4</v>
      </c>
      <c r="H39" s="344">
        <v>1.5836179317847089E-4</v>
      </c>
      <c r="I39" s="344">
        <v>3.5443520247026116E-4</v>
      </c>
      <c r="J39" s="344">
        <v>4.3589316024830103E-4</v>
      </c>
      <c r="K39" s="344">
        <v>1.078635753039431E-4</v>
      </c>
      <c r="L39" s="344">
        <v>2.3101550642616212E-4</v>
      </c>
      <c r="M39" s="344">
        <v>1.1980422419418293E-3</v>
      </c>
      <c r="N39" s="344">
        <v>6.5477254534697298E-5</v>
      </c>
      <c r="O39" s="344">
        <v>1.6068310013347991E-4</v>
      </c>
      <c r="P39" s="344">
        <v>5.1388763631202714E-4</v>
      </c>
      <c r="Q39" s="344">
        <v>8.2740404099771218E-4</v>
      </c>
      <c r="R39" s="344">
        <v>4.3043440020529571E-4</v>
      </c>
      <c r="S39" s="344">
        <v>5.1866093676628878E-4</v>
      </c>
      <c r="T39" s="344">
        <v>1.6783269273058295E-3</v>
      </c>
      <c r="U39" s="344">
        <v>8.2564391420088181E-4</v>
      </c>
      <c r="V39" s="344">
        <v>1.4114273017863332E-3</v>
      </c>
      <c r="W39" s="344">
        <v>5.328887508971199E-4</v>
      </c>
      <c r="X39" s="344">
        <v>2.3852600210038321E-4</v>
      </c>
      <c r="Y39" s="344">
        <v>2.881217515518898E-4</v>
      </c>
      <c r="Z39" s="344">
        <v>1.3691315057459009E-3</v>
      </c>
      <c r="AA39" s="344">
        <v>3.4985388033048078E-4</v>
      </c>
      <c r="AB39" s="344">
        <v>3.0206673445772161E-4</v>
      </c>
      <c r="AC39" s="344">
        <v>3.6494256779030651E-4</v>
      </c>
      <c r="AD39" s="344">
        <v>4.3475046204416809E-4</v>
      </c>
      <c r="AE39" s="344">
        <v>5.9699869806012798E-5</v>
      </c>
      <c r="AF39" s="344">
        <v>5.3790198927614215E-4</v>
      </c>
      <c r="AG39" s="344">
        <v>5.3691783969308203E-3</v>
      </c>
      <c r="AH39" s="344">
        <v>2.4028270009293141E-4</v>
      </c>
      <c r="AI39" s="344">
        <v>1.0000870544198657</v>
      </c>
      <c r="AJ39" s="344">
        <v>2.034757962652133E-4</v>
      </c>
      <c r="AK39" s="344">
        <v>3.1054877754908578E-4</v>
      </c>
      <c r="AL39" s="344">
        <v>7.2049941891593817E-4</v>
      </c>
      <c r="AM39" s="344">
        <v>5.603011467073466E-4</v>
      </c>
      <c r="AN39" s="344">
        <v>1.5977804978668458E-4</v>
      </c>
      <c r="AO39" s="345">
        <v>4.6453975737060794E-4</v>
      </c>
    </row>
    <row r="40" spans="1:41">
      <c r="A40" s="321" t="s">
        <v>230</v>
      </c>
      <c r="B40" s="251" t="s">
        <v>253</v>
      </c>
      <c r="C40" s="343">
        <v>3.906357897589727E-4</v>
      </c>
      <c r="D40" s="344">
        <v>1.9767121637319579E-4</v>
      </c>
      <c r="E40" s="344">
        <v>1.0862586216549491E-4</v>
      </c>
      <c r="F40" s="344">
        <v>3.2381903665069787E-4</v>
      </c>
      <c r="G40" s="344">
        <v>1.8110221316625018E-4</v>
      </c>
      <c r="H40" s="344">
        <v>6.6950282096403868E-5</v>
      </c>
      <c r="I40" s="344">
        <v>1.107951794805081E-4</v>
      </c>
      <c r="J40" s="344">
        <v>8.2361360929154409E-5</v>
      </c>
      <c r="K40" s="344">
        <v>1.0559463833714648E-4</v>
      </c>
      <c r="L40" s="344">
        <v>5.3047131654749164E-5</v>
      </c>
      <c r="M40" s="344">
        <v>1.1958507405939084E-4</v>
      </c>
      <c r="N40" s="344">
        <v>6.9048197678196153E-5</v>
      </c>
      <c r="O40" s="344">
        <v>8.6496243123672568E-5</v>
      </c>
      <c r="P40" s="344">
        <v>6.7238227346150852E-5</v>
      </c>
      <c r="Q40" s="344">
        <v>5.9640698366814219E-5</v>
      </c>
      <c r="R40" s="344">
        <v>5.6728905858792223E-5</v>
      </c>
      <c r="S40" s="344">
        <v>5.8153746646740702E-5</v>
      </c>
      <c r="T40" s="344">
        <v>5.9004660901273845E-5</v>
      </c>
      <c r="U40" s="344">
        <v>6.1284801673435607E-5</v>
      </c>
      <c r="V40" s="344">
        <v>7.5191830879334457E-5</v>
      </c>
      <c r="W40" s="344">
        <v>4.1435715340143408E-5</v>
      </c>
      <c r="X40" s="344">
        <v>1.8679207713370019E-4</v>
      </c>
      <c r="Y40" s="344">
        <v>1.1098067150858163E-4</v>
      </c>
      <c r="Z40" s="344">
        <v>3.4285900150902526E-4</v>
      </c>
      <c r="AA40" s="344">
        <v>3.7103769326578972E-4</v>
      </c>
      <c r="AB40" s="344">
        <v>1.4767276271983345E-4</v>
      </c>
      <c r="AC40" s="344">
        <v>1.5312966902031037E-4</v>
      </c>
      <c r="AD40" s="344">
        <v>2.8282519954779545E-4</v>
      </c>
      <c r="AE40" s="344">
        <v>4.1265276671933511E-5</v>
      </c>
      <c r="AF40" s="344">
        <v>1.8433071279870482E-3</v>
      </c>
      <c r="AG40" s="344">
        <v>1.4097020711749163E-3</v>
      </c>
      <c r="AH40" s="344">
        <v>1.0419263491761086E-4</v>
      </c>
      <c r="AI40" s="344">
        <v>8.0511761294695445E-5</v>
      </c>
      <c r="AJ40" s="344">
        <v>1.0185394894241524</v>
      </c>
      <c r="AK40" s="344">
        <v>1.6291564642347743E-4</v>
      </c>
      <c r="AL40" s="344">
        <v>1.3497697944288734E-4</v>
      </c>
      <c r="AM40" s="344">
        <v>2.0735865561944674E-4</v>
      </c>
      <c r="AN40" s="344">
        <v>1.024683663738665E-4</v>
      </c>
      <c r="AO40" s="345">
        <v>2.7612063889850377E-3</v>
      </c>
    </row>
    <row r="41" spans="1:41">
      <c r="A41" s="321" t="s">
        <v>231</v>
      </c>
      <c r="B41" s="251" t="s">
        <v>420</v>
      </c>
      <c r="C41" s="343">
        <v>8.5917754316604158E-4</v>
      </c>
      <c r="D41" s="344">
        <v>9.8328655555566342E-4</v>
      </c>
      <c r="E41" s="344">
        <v>1.5736518334052492E-2</v>
      </c>
      <c r="F41" s="344">
        <v>4.4577211817715002E-3</v>
      </c>
      <c r="G41" s="344">
        <v>3.579841327764574E-3</v>
      </c>
      <c r="H41" s="344">
        <v>2.3539423621817719E-3</v>
      </c>
      <c r="I41" s="344">
        <v>2.5607688359389098E-3</v>
      </c>
      <c r="J41" s="344">
        <v>3.0024654044476301E-3</v>
      </c>
      <c r="K41" s="344">
        <v>2.0566804047251644E-3</v>
      </c>
      <c r="L41" s="344">
        <v>1.3135859150310016E-3</v>
      </c>
      <c r="M41" s="344">
        <v>2.3209560570075461E-3</v>
      </c>
      <c r="N41" s="344">
        <v>1.5426292222789979E-3</v>
      </c>
      <c r="O41" s="344">
        <v>1.2341781183170173E-3</v>
      </c>
      <c r="P41" s="344">
        <v>1.9516525197904898E-3</v>
      </c>
      <c r="Q41" s="344">
        <v>3.9937040094519911E-3</v>
      </c>
      <c r="R41" s="344">
        <v>4.962278624439838E-3</v>
      </c>
      <c r="S41" s="344">
        <v>2.1941561254872847E-3</v>
      </c>
      <c r="T41" s="344">
        <v>1.9409301217687498E-3</v>
      </c>
      <c r="U41" s="344">
        <v>1.7010548821675255E-3</v>
      </c>
      <c r="V41" s="344">
        <v>1.515746994093589E-3</v>
      </c>
      <c r="W41" s="344">
        <v>6.5875088508212504E-4</v>
      </c>
      <c r="X41" s="344">
        <v>2.1022453103953127E-3</v>
      </c>
      <c r="Y41" s="344">
        <v>2.664138463555117E-3</v>
      </c>
      <c r="Z41" s="344">
        <v>5.4713649505066823E-3</v>
      </c>
      <c r="AA41" s="344">
        <v>1.3051593458821977E-2</v>
      </c>
      <c r="AB41" s="344">
        <v>4.0621511252504306E-3</v>
      </c>
      <c r="AC41" s="344">
        <v>1.5155092598129619E-3</v>
      </c>
      <c r="AD41" s="344">
        <v>6.0448764576141699E-3</v>
      </c>
      <c r="AE41" s="344">
        <v>1.0896283550851371E-3</v>
      </c>
      <c r="AF41" s="344">
        <v>2.3987103351378043E-3</v>
      </c>
      <c r="AG41" s="344">
        <v>3.4093869262895684E-3</v>
      </c>
      <c r="AH41" s="344">
        <v>5.6919871158915396E-4</v>
      </c>
      <c r="AI41" s="344">
        <v>1.9360484372823127E-3</v>
      </c>
      <c r="AJ41" s="344">
        <v>2.3746903442272631E-3</v>
      </c>
      <c r="AK41" s="344">
        <v>1.0007547680727802</v>
      </c>
      <c r="AL41" s="344">
        <v>4.6054062003436187E-3</v>
      </c>
      <c r="AM41" s="344">
        <v>6.1740230320051345E-3</v>
      </c>
      <c r="AN41" s="344">
        <v>7.2629848682194604E-4</v>
      </c>
      <c r="AO41" s="345">
        <v>8.3182982996617746E-3</v>
      </c>
    </row>
    <row r="42" spans="1:41">
      <c r="A42" s="321" t="s">
        <v>232</v>
      </c>
      <c r="B42" s="251" t="s">
        <v>27</v>
      </c>
      <c r="C42" s="343">
        <v>2.1914422788308373E-2</v>
      </c>
      <c r="D42" s="344">
        <v>4.304425346180378E-2</v>
      </c>
      <c r="E42" s="344">
        <v>1.7853337291957212E-2</v>
      </c>
      <c r="F42" s="344">
        <v>3.9993563085453383E-2</v>
      </c>
      <c r="G42" s="344">
        <v>2.3437351124207171E-2</v>
      </c>
      <c r="H42" s="344">
        <v>3.3415250345348271E-2</v>
      </c>
      <c r="I42" s="344">
        <v>3.0125594711207664E-2</v>
      </c>
      <c r="J42" s="344">
        <v>3.7927751318856943E-2</v>
      </c>
      <c r="K42" s="344">
        <v>3.1016692636997693E-2</v>
      </c>
      <c r="L42" s="344">
        <v>3.0701117050985979E-2</v>
      </c>
      <c r="M42" s="344">
        <v>3.9273343604506905E-2</v>
      </c>
      <c r="N42" s="344">
        <v>1.3423788428798373E-2</v>
      </c>
      <c r="O42" s="344">
        <v>1.4856702237879157E-2</v>
      </c>
      <c r="P42" s="344">
        <v>2.4917784792931844E-2</v>
      </c>
      <c r="Q42" s="344">
        <v>3.4300583796510548E-2</v>
      </c>
      <c r="R42" s="344">
        <v>2.4475283651820549E-2</v>
      </c>
      <c r="S42" s="344">
        <v>2.790405350399915E-2</v>
      </c>
      <c r="T42" s="344">
        <v>3.8970670681499724E-2</v>
      </c>
      <c r="U42" s="344">
        <v>3.3281828714280801E-2</v>
      </c>
      <c r="V42" s="344">
        <v>3.5450209791042894E-2</v>
      </c>
      <c r="W42" s="344">
        <v>2.2260142567739487E-2</v>
      </c>
      <c r="X42" s="344">
        <v>4.002829111612545E-2</v>
      </c>
      <c r="Y42" s="344">
        <v>7.5695893420556201E-2</v>
      </c>
      <c r="Z42" s="344">
        <v>0.12618364173691382</v>
      </c>
      <c r="AA42" s="344">
        <v>0.11629416720208678</v>
      </c>
      <c r="AB42" s="344">
        <v>5.2847653729070701E-2</v>
      </c>
      <c r="AC42" s="344">
        <v>5.7377103469044913E-2</v>
      </c>
      <c r="AD42" s="344">
        <v>7.7970488298099591E-2</v>
      </c>
      <c r="AE42" s="344">
        <v>1.8892868789790223E-2</v>
      </c>
      <c r="AF42" s="344">
        <v>8.6077601384572211E-2</v>
      </c>
      <c r="AG42" s="344">
        <v>9.8921898788468868E-2</v>
      </c>
      <c r="AH42" s="344">
        <v>5.2059682624301676E-2</v>
      </c>
      <c r="AI42" s="344">
        <v>3.2300666530761718E-2</v>
      </c>
      <c r="AJ42" s="344">
        <v>3.6924465752752399E-2</v>
      </c>
      <c r="AK42" s="344">
        <v>6.9475566972184905E-2</v>
      </c>
      <c r="AL42" s="344">
        <v>1.087535472207791</v>
      </c>
      <c r="AM42" s="344">
        <v>3.7081783100557077E-2</v>
      </c>
      <c r="AN42" s="344">
        <v>1.7229212805265414E-2</v>
      </c>
      <c r="AO42" s="345">
        <v>4.6911298276759314E-2</v>
      </c>
    </row>
    <row r="43" spans="1:41">
      <c r="A43" s="321" t="s">
        <v>233</v>
      </c>
      <c r="B43" s="251" t="s">
        <v>28</v>
      </c>
      <c r="C43" s="343">
        <v>1.6638994002359119E-4</v>
      </c>
      <c r="D43" s="344">
        <v>2.5330917750884043E-4</v>
      </c>
      <c r="E43" s="344">
        <v>6.8508862048653589E-4</v>
      </c>
      <c r="F43" s="344">
        <v>2.888025477526752E-4</v>
      </c>
      <c r="G43" s="344">
        <v>2.9461030906594872E-4</v>
      </c>
      <c r="H43" s="344">
        <v>2.6407637306021854E-4</v>
      </c>
      <c r="I43" s="344">
        <v>2.0633683830548893E-4</v>
      </c>
      <c r="J43" s="344">
        <v>1.9657069738558775E-4</v>
      </c>
      <c r="K43" s="344">
        <v>1.7195273475846965E-4</v>
      </c>
      <c r="L43" s="344">
        <v>1.6368607688042189E-4</v>
      </c>
      <c r="M43" s="344">
        <v>2.1208043073167441E-4</v>
      </c>
      <c r="N43" s="344">
        <v>1.5523107032057462E-4</v>
      </c>
      <c r="O43" s="344">
        <v>1.0570616651187198E-4</v>
      </c>
      <c r="P43" s="344">
        <v>1.664347718616007E-4</v>
      </c>
      <c r="Q43" s="344">
        <v>2.1543510645915766E-4</v>
      </c>
      <c r="R43" s="344">
        <v>1.785101745601201E-4</v>
      </c>
      <c r="S43" s="344">
        <v>1.7871527815020553E-4</v>
      </c>
      <c r="T43" s="344">
        <v>2.8306412451321557E-4</v>
      </c>
      <c r="U43" s="344">
        <v>1.9961659461033475E-4</v>
      </c>
      <c r="V43" s="344">
        <v>2.6423297062697071E-4</v>
      </c>
      <c r="W43" s="344">
        <v>1.9042210313409774E-4</v>
      </c>
      <c r="X43" s="344">
        <v>2.3473464731235661E-4</v>
      </c>
      <c r="Y43" s="344">
        <v>3.6545649254334487E-4</v>
      </c>
      <c r="Z43" s="344">
        <v>3.7098754837338661E-4</v>
      </c>
      <c r="AA43" s="344">
        <v>5.5525898422252085E-4</v>
      </c>
      <c r="AB43" s="344">
        <v>1.8984218002013114E-4</v>
      </c>
      <c r="AC43" s="344">
        <v>7.5000480894785735E-4</v>
      </c>
      <c r="AD43" s="344">
        <v>4.3921251518549883E-4</v>
      </c>
      <c r="AE43" s="344">
        <v>4.5849746661440644E-4</v>
      </c>
      <c r="AF43" s="344">
        <v>4.1411640345842337E-4</v>
      </c>
      <c r="AG43" s="344">
        <v>5.5403818526511802E-3</v>
      </c>
      <c r="AH43" s="344">
        <v>4.5759800235662182E-4</v>
      </c>
      <c r="AI43" s="344">
        <v>2.1678406567786552E-3</v>
      </c>
      <c r="AJ43" s="344">
        <v>1.1157504557919794E-2</v>
      </c>
      <c r="AK43" s="344">
        <v>2.303630636556594E-3</v>
      </c>
      <c r="AL43" s="344">
        <v>1.1898556632167982E-3</v>
      </c>
      <c r="AM43" s="344">
        <v>1.0114154965358926</v>
      </c>
      <c r="AN43" s="344">
        <v>1.641497193884294E-4</v>
      </c>
      <c r="AO43" s="345">
        <v>1.5786486043996922E-3</v>
      </c>
    </row>
    <row r="44" spans="1:41">
      <c r="A44" s="321" t="s">
        <v>234</v>
      </c>
      <c r="B44" s="251" t="s">
        <v>10</v>
      </c>
      <c r="C44" s="343">
        <v>1.0805502681460939E-3</v>
      </c>
      <c r="D44" s="344">
        <v>6.2345043342687655E-3</v>
      </c>
      <c r="E44" s="344">
        <v>1.1977056157363845E-3</v>
      </c>
      <c r="F44" s="344">
        <v>2.1107607246796355E-3</v>
      </c>
      <c r="G44" s="344">
        <v>1.0558632383642181E-3</v>
      </c>
      <c r="H44" s="344">
        <v>1.3584578560482427E-3</v>
      </c>
      <c r="I44" s="344">
        <v>1.4239565037411752E-3</v>
      </c>
      <c r="J44" s="344">
        <v>8.8655639102450817E-4</v>
      </c>
      <c r="K44" s="344">
        <v>5.8880753345007752E-4</v>
      </c>
      <c r="L44" s="344">
        <v>3.7761921548015107E-4</v>
      </c>
      <c r="M44" s="344">
        <v>1.7023466099107202E-3</v>
      </c>
      <c r="N44" s="344">
        <v>8.657823906860078E-4</v>
      </c>
      <c r="O44" s="344">
        <v>4.7273543204120994E-4</v>
      </c>
      <c r="P44" s="344">
        <v>6.8915281379753886E-4</v>
      </c>
      <c r="Q44" s="344">
        <v>1.0429307139317109E-3</v>
      </c>
      <c r="R44" s="344">
        <v>1.0584801792919395E-3</v>
      </c>
      <c r="S44" s="344">
        <v>1.464123759418497E-3</v>
      </c>
      <c r="T44" s="344">
        <v>1.100752130659045E-3</v>
      </c>
      <c r="U44" s="344">
        <v>9.6012411733300857E-4</v>
      </c>
      <c r="V44" s="344">
        <v>1.266929952401064E-3</v>
      </c>
      <c r="W44" s="344">
        <v>4.9007152417024119E-4</v>
      </c>
      <c r="X44" s="344">
        <v>1.5356525511585617E-3</v>
      </c>
      <c r="Y44" s="344">
        <v>1.6315805981621681E-3</v>
      </c>
      <c r="Z44" s="344">
        <v>7.5195844807990537E-4</v>
      </c>
      <c r="AA44" s="344">
        <v>1.7051676986504381E-3</v>
      </c>
      <c r="AB44" s="344">
        <v>3.6461228612313617E-3</v>
      </c>
      <c r="AC44" s="344">
        <v>2.3656033306946982E-3</v>
      </c>
      <c r="AD44" s="344">
        <v>3.8423038737374557E-3</v>
      </c>
      <c r="AE44" s="344">
        <v>6.1092778678287598E-4</v>
      </c>
      <c r="AF44" s="344">
        <v>2.3439315911014409E-3</v>
      </c>
      <c r="AG44" s="344">
        <v>3.1708425256056281E-3</v>
      </c>
      <c r="AH44" s="344">
        <v>2.9012017736107336E-3</v>
      </c>
      <c r="AI44" s="344">
        <v>2.1361414575853215E-3</v>
      </c>
      <c r="AJ44" s="344">
        <v>3.0109737653635392E-3</v>
      </c>
      <c r="AK44" s="344">
        <v>6.30556024854694E-3</v>
      </c>
      <c r="AL44" s="344">
        <v>2.0326130525085339E-3</v>
      </c>
      <c r="AM44" s="344">
        <v>2.3413642765741567E-3</v>
      </c>
      <c r="AN44" s="344">
        <v>1.000673801700626</v>
      </c>
      <c r="AO44" s="345">
        <v>1.31131044424343E-3</v>
      </c>
    </row>
    <row r="45" spans="1:41">
      <c r="A45" s="322" t="s">
        <v>235</v>
      </c>
      <c r="B45" s="323" t="s">
        <v>7</v>
      </c>
      <c r="C45" s="346">
        <v>2.1800727390219863E-3</v>
      </c>
      <c r="D45" s="347">
        <v>3.4327538535612002E-3</v>
      </c>
      <c r="E45" s="347">
        <v>5.609462107945949E-3</v>
      </c>
      <c r="F45" s="347">
        <v>7.4223274040574154E-3</v>
      </c>
      <c r="G45" s="347">
        <v>8.1519349261447681E-3</v>
      </c>
      <c r="H45" s="347">
        <v>2.0222057790494326E-3</v>
      </c>
      <c r="I45" s="347">
        <v>2.2723508047054137E-3</v>
      </c>
      <c r="J45" s="347">
        <v>2.9330668638188188E-3</v>
      </c>
      <c r="K45" s="347">
        <v>3.0638207191485758E-3</v>
      </c>
      <c r="L45" s="347">
        <v>1.3027003056781724E-3</v>
      </c>
      <c r="M45" s="347">
        <v>3.200511352810559E-3</v>
      </c>
      <c r="N45" s="347">
        <v>3.0751133205751688E-3</v>
      </c>
      <c r="O45" s="347">
        <v>2.8016290047313975E-3</v>
      </c>
      <c r="P45" s="347">
        <v>2.3798268005725308E-3</v>
      </c>
      <c r="Q45" s="347">
        <v>4.5553962937248055E-3</v>
      </c>
      <c r="R45" s="347">
        <v>3.3525219067650825E-3</v>
      </c>
      <c r="S45" s="347">
        <v>1.5790164594437584E-3</v>
      </c>
      <c r="T45" s="347">
        <v>8.5927196920106467E-4</v>
      </c>
      <c r="U45" s="347">
        <v>2.4151901559478894E-3</v>
      </c>
      <c r="V45" s="347">
        <v>1.0951624360923267E-3</v>
      </c>
      <c r="W45" s="347">
        <v>2.0022855135499174E-3</v>
      </c>
      <c r="X45" s="347">
        <v>1.7437008678040404E-3</v>
      </c>
      <c r="Y45" s="347">
        <v>6.8087177049589182E-3</v>
      </c>
      <c r="Z45" s="347">
        <v>4.4557378416456564E-3</v>
      </c>
      <c r="AA45" s="347">
        <v>6.4524251411478906E-3</v>
      </c>
      <c r="AB45" s="347">
        <v>1.0963706463982613E-2</v>
      </c>
      <c r="AC45" s="347">
        <v>4.031785866389033E-3</v>
      </c>
      <c r="AD45" s="347">
        <v>3.1520190333988764E-3</v>
      </c>
      <c r="AE45" s="347">
        <v>9.9450825273666803E-4</v>
      </c>
      <c r="AF45" s="347">
        <v>2.697548360358514E-3</v>
      </c>
      <c r="AG45" s="347">
        <v>2.6907185090600978E-3</v>
      </c>
      <c r="AH45" s="347">
        <v>9.8359138152540266E-4</v>
      </c>
      <c r="AI45" s="347">
        <v>4.4713379844926538E-3</v>
      </c>
      <c r="AJ45" s="347">
        <v>2.9010681120277921E-3</v>
      </c>
      <c r="AK45" s="347">
        <v>4.0698610393555251E-3</v>
      </c>
      <c r="AL45" s="347">
        <v>2.4804354620330546E-3</v>
      </c>
      <c r="AM45" s="347">
        <v>2.894654515057239E-3</v>
      </c>
      <c r="AN45" s="347">
        <v>1.0432860827608028E-3</v>
      </c>
      <c r="AO45" s="348">
        <v>1.0007866378714443</v>
      </c>
    </row>
    <row r="46" spans="1:41">
      <c r="C46" s="350">
        <f>SUM(C7:C45)</f>
        <v>1.4591609273615254</v>
      </c>
      <c r="D46" s="350">
        <f t="shared" ref="D46:AO46" si="0">SUM(D7:D45)</f>
        <v>1.4802738687518595</v>
      </c>
      <c r="E46" s="350">
        <f t="shared" si="0"/>
        <v>1.3878544430699875</v>
      </c>
      <c r="F46" s="350">
        <f t="shared" si="0"/>
        <v>1.3161506437843802</v>
      </c>
      <c r="G46" s="350">
        <f t="shared" si="0"/>
        <v>1.604576919062022</v>
      </c>
      <c r="H46" s="350">
        <f t="shared" si="0"/>
        <v>1.2150497831943676</v>
      </c>
      <c r="I46" s="350">
        <f t="shared" si="0"/>
        <v>1.4193515541816333</v>
      </c>
      <c r="J46" s="350">
        <f t="shared" si="0"/>
        <v>1.2388083004073651</v>
      </c>
      <c r="K46" s="350">
        <f t="shared" si="0"/>
        <v>1.1990848350105605</v>
      </c>
      <c r="L46" s="350">
        <f t="shared" si="0"/>
        <v>1.1928040631978754</v>
      </c>
      <c r="M46" s="350">
        <f t="shared" si="0"/>
        <v>1.2853929967873665</v>
      </c>
      <c r="N46" s="350">
        <f t="shared" si="0"/>
        <v>1.1482626464628716</v>
      </c>
      <c r="O46" s="350">
        <f t="shared" si="0"/>
        <v>1.2370602703841884</v>
      </c>
      <c r="P46" s="350">
        <f t="shared" si="0"/>
        <v>1.1562931499662299</v>
      </c>
      <c r="Q46" s="350">
        <f t="shared" si="0"/>
        <v>1.1637454735214277</v>
      </c>
      <c r="R46" s="350">
        <f t="shared" si="0"/>
        <v>1.1771890678560522</v>
      </c>
      <c r="S46" s="350">
        <f t="shared" si="0"/>
        <v>1.2359056123325975</v>
      </c>
      <c r="T46" s="350">
        <f t="shared" si="0"/>
        <v>1.3576012708516243</v>
      </c>
      <c r="U46" s="350">
        <f t="shared" si="0"/>
        <v>1.2370128296272338</v>
      </c>
      <c r="V46" s="350">
        <f t="shared" si="0"/>
        <v>1.3805338006851899</v>
      </c>
      <c r="W46" s="350">
        <f t="shared" si="0"/>
        <v>1.1625608533503891</v>
      </c>
      <c r="X46" s="350">
        <f t="shared" si="0"/>
        <v>1.3055032491798686</v>
      </c>
      <c r="Y46" s="350">
        <f t="shared" si="0"/>
        <v>1.2674491333795408</v>
      </c>
      <c r="Z46" s="350">
        <f t="shared" si="0"/>
        <v>1.4475494446662915</v>
      </c>
      <c r="AA46" s="350">
        <f t="shared" si="0"/>
        <v>1.3952177693406131</v>
      </c>
      <c r="AB46" s="350">
        <f t="shared" si="0"/>
        <v>1.2690504752389749</v>
      </c>
      <c r="AC46" s="350">
        <f t="shared" si="0"/>
        <v>1.2018917986914095</v>
      </c>
      <c r="AD46" s="350">
        <f t="shared" si="0"/>
        <v>1.231256474062</v>
      </c>
      <c r="AE46" s="350">
        <f t="shared" si="0"/>
        <v>1.1503668212333562</v>
      </c>
      <c r="AF46" s="350">
        <f t="shared" si="0"/>
        <v>1.2739420765266598</v>
      </c>
      <c r="AG46" s="350">
        <f t="shared" si="0"/>
        <v>1.3511712065341066</v>
      </c>
      <c r="AH46" s="350">
        <f t="shared" si="0"/>
        <v>1.1756781605927933</v>
      </c>
      <c r="AI46" s="350">
        <f t="shared" si="0"/>
        <v>1.1336827115688877</v>
      </c>
      <c r="AJ46" s="350">
        <f t="shared" si="0"/>
        <v>1.2097844791289192</v>
      </c>
      <c r="AK46" s="350">
        <f t="shared" si="0"/>
        <v>1.2766918293364677</v>
      </c>
      <c r="AL46" s="350">
        <f t="shared" si="0"/>
        <v>1.216691480236946</v>
      </c>
      <c r="AM46" s="350">
        <f t="shared" si="0"/>
        <v>1.3757483275541846</v>
      </c>
      <c r="AN46" s="350">
        <f t="shared" si="0"/>
        <v>1.4674414622228169</v>
      </c>
      <c r="AO46" s="350">
        <f t="shared" si="0"/>
        <v>1.4895517618717935</v>
      </c>
    </row>
  </sheetData>
  <phoneticPr fontId="3"/>
  <pageMargins left="0.70866141732283472" right="0.70866141732283472" top="0.74803149606299213" bottom="0.74803149606299213" header="0.31496062992125984" footer="0.31496062992125984"/>
  <pageSetup paperSize="9" scale="65" orientation="landscape" r:id="rId1"/>
  <drawing r:id="rId2"/>
  <legacyDrawing r:id="rId3"/>
  <oleObjects>
    <mc:AlternateContent xmlns:mc="http://schemas.openxmlformats.org/markup-compatibility/2006">
      <mc:Choice Requires="x14">
        <oleObject progId="Equation.3" shapeId="159745" r:id="rId4">
          <objectPr defaultSize="0" autoPict="0" r:id="rId5">
            <anchor moveWithCells="1" sizeWithCells="1">
              <from>
                <xdr:col>2</xdr:col>
                <xdr:colOff>428625</xdr:colOff>
                <xdr:row>1</xdr:row>
                <xdr:rowOff>85725</xdr:rowOff>
              </from>
              <to>
                <xdr:col>3</xdr:col>
                <xdr:colOff>762000</xdr:colOff>
                <xdr:row>3</xdr:row>
                <xdr:rowOff>66675</xdr:rowOff>
              </to>
            </anchor>
          </objectPr>
        </oleObject>
      </mc:Choice>
      <mc:Fallback>
        <oleObject progId="Equation.3" shapeId="159745" r:id="rId4"/>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topLeftCell="B1" workbookViewId="0">
      <selection activeCell="Q8" sqref="Q8"/>
    </sheetView>
  </sheetViews>
  <sheetFormatPr defaultRowHeight="13.5"/>
  <cols>
    <col min="1" max="1" width="9" style="462"/>
    <col min="2" max="2" width="5.875" style="462" customWidth="1"/>
    <col min="3" max="3" width="9" style="462"/>
    <col min="4" max="4" width="11.375" style="462" customWidth="1"/>
    <col min="5" max="6" width="9" style="462"/>
    <col min="7" max="7" width="10.875" style="462" customWidth="1"/>
    <col min="8" max="8" width="9" style="462"/>
    <col min="9" max="10" width="11.875" style="462" customWidth="1"/>
    <col min="11" max="11" width="12.375" style="462" customWidth="1"/>
    <col min="12" max="13" width="11.875" style="462" customWidth="1"/>
    <col min="14" max="14" width="9" style="462"/>
    <col min="15" max="15" width="12.75" style="462" bestFit="1" customWidth="1"/>
    <col min="16" max="16" width="1.875" style="462" customWidth="1"/>
    <col min="17" max="17" width="14" style="462" customWidth="1"/>
    <col min="18" max="16384" width="9" style="462"/>
  </cols>
  <sheetData>
    <row r="1" spans="1:17" ht="17.25">
      <c r="A1" s="253"/>
      <c r="B1" s="254" t="s">
        <v>359</v>
      </c>
      <c r="C1" s="253"/>
      <c r="D1" s="253"/>
      <c r="E1" s="253"/>
      <c r="F1" s="253"/>
      <c r="G1" s="253"/>
      <c r="H1" s="253"/>
      <c r="I1" s="253"/>
      <c r="J1" s="253"/>
      <c r="K1" s="253"/>
      <c r="L1" s="253"/>
      <c r="M1" s="253"/>
    </row>
    <row r="2" spans="1:17">
      <c r="A2" s="253"/>
      <c r="B2" s="253"/>
      <c r="C2" s="253"/>
      <c r="D2" s="253"/>
      <c r="E2" s="253"/>
      <c r="F2" s="253"/>
      <c r="G2" s="253"/>
      <c r="H2" s="253"/>
      <c r="I2" s="253"/>
      <c r="J2" s="253"/>
      <c r="K2" s="253"/>
      <c r="L2" s="253"/>
      <c r="M2" s="253"/>
    </row>
    <row r="3" spans="1:17">
      <c r="A3" s="253"/>
      <c r="B3" s="255" t="s">
        <v>267</v>
      </c>
      <c r="C3" s="253"/>
      <c r="D3" s="253"/>
      <c r="E3" s="253"/>
      <c r="F3" s="253"/>
      <c r="G3" s="253"/>
      <c r="H3" s="253"/>
      <c r="I3" s="253"/>
      <c r="J3" s="253"/>
      <c r="K3" s="253"/>
      <c r="L3" s="253"/>
      <c r="M3" s="256" t="s">
        <v>268</v>
      </c>
    </row>
    <row r="4" spans="1:17" ht="14.25" thickBot="1">
      <c r="A4" s="253"/>
      <c r="B4" s="463"/>
      <c r="C4" s="464"/>
      <c r="D4" s="676" t="s">
        <v>269</v>
      </c>
      <c r="E4" s="676" t="s">
        <v>270</v>
      </c>
      <c r="F4" s="676" t="s">
        <v>360</v>
      </c>
      <c r="G4" s="679" t="s">
        <v>361</v>
      </c>
      <c r="H4" s="465"/>
      <c r="I4" s="465"/>
      <c r="J4" s="465"/>
      <c r="K4" s="465"/>
      <c r="L4" s="465"/>
      <c r="M4" s="466"/>
      <c r="O4" s="467" t="s">
        <v>362</v>
      </c>
      <c r="Q4" s="467" t="s">
        <v>363</v>
      </c>
    </row>
    <row r="5" spans="1:17" ht="13.5" customHeight="1">
      <c r="A5" s="253"/>
      <c r="B5" s="468"/>
      <c r="C5" s="469"/>
      <c r="D5" s="677"/>
      <c r="E5" s="677"/>
      <c r="F5" s="677"/>
      <c r="G5" s="680"/>
      <c r="H5" s="670" t="s">
        <v>271</v>
      </c>
      <c r="I5" s="670" t="s">
        <v>272</v>
      </c>
      <c r="J5" s="470"/>
      <c r="K5" s="470"/>
      <c r="L5" s="470"/>
      <c r="M5" s="471"/>
      <c r="O5" s="472" t="s">
        <v>273</v>
      </c>
      <c r="Q5" s="473"/>
    </row>
    <row r="6" spans="1:17">
      <c r="A6" s="253"/>
      <c r="B6" s="468"/>
      <c r="C6" s="469"/>
      <c r="D6" s="677"/>
      <c r="E6" s="677"/>
      <c r="F6" s="677"/>
      <c r="G6" s="680"/>
      <c r="H6" s="671"/>
      <c r="I6" s="671"/>
      <c r="J6" s="670" t="s">
        <v>364</v>
      </c>
      <c r="K6" s="470"/>
      <c r="L6" s="474"/>
      <c r="M6" s="672" t="s">
        <v>274</v>
      </c>
      <c r="O6" s="475" t="s">
        <v>275</v>
      </c>
      <c r="Q6" s="476" t="s">
        <v>276</v>
      </c>
    </row>
    <row r="7" spans="1:17" ht="24">
      <c r="A7" s="253"/>
      <c r="B7" s="468"/>
      <c r="C7" s="469"/>
      <c r="D7" s="678"/>
      <c r="E7" s="678"/>
      <c r="F7" s="678"/>
      <c r="G7" s="681"/>
      <c r="H7" s="671"/>
      <c r="I7" s="671"/>
      <c r="J7" s="671"/>
      <c r="K7" s="477" t="s">
        <v>365</v>
      </c>
      <c r="L7" s="477" t="s">
        <v>277</v>
      </c>
      <c r="M7" s="673"/>
      <c r="O7" s="478"/>
      <c r="Q7" s="479" t="s">
        <v>278</v>
      </c>
    </row>
    <row r="8" spans="1:17" ht="15">
      <c r="A8" s="253"/>
      <c r="B8" s="257" t="s">
        <v>31</v>
      </c>
      <c r="C8" s="258" t="s">
        <v>366</v>
      </c>
      <c r="D8" s="259">
        <v>68393</v>
      </c>
      <c r="E8" s="259">
        <v>30416</v>
      </c>
      <c r="F8" s="259">
        <v>19355</v>
      </c>
      <c r="G8" s="260">
        <v>18622</v>
      </c>
      <c r="H8" s="261">
        <v>1891</v>
      </c>
      <c r="I8" s="261">
        <v>16731</v>
      </c>
      <c r="J8" s="261">
        <v>12736</v>
      </c>
      <c r="K8" s="261">
        <v>8447</v>
      </c>
      <c r="L8" s="262">
        <v>4289</v>
      </c>
      <c r="M8" s="263">
        <v>3995</v>
      </c>
      <c r="O8" s="264">
        <v>46814029</v>
      </c>
      <c r="P8" s="238"/>
      <c r="Q8" s="265">
        <f>ROUND(D8/O8,15)</f>
        <v>1.4609509469910001E-3</v>
      </c>
    </row>
    <row r="9" spans="1:17" ht="15">
      <c r="A9" s="253"/>
      <c r="B9" s="266">
        <v>2</v>
      </c>
      <c r="C9" s="267" t="s">
        <v>367</v>
      </c>
      <c r="D9" s="268">
        <v>2158</v>
      </c>
      <c r="E9" s="268">
        <v>1079</v>
      </c>
      <c r="F9" s="268">
        <v>376</v>
      </c>
      <c r="G9" s="269">
        <v>703</v>
      </c>
      <c r="H9" s="270">
        <v>95</v>
      </c>
      <c r="I9" s="270">
        <v>608</v>
      </c>
      <c r="J9" s="270">
        <v>534</v>
      </c>
      <c r="K9" s="270">
        <v>354</v>
      </c>
      <c r="L9" s="271">
        <v>180</v>
      </c>
      <c r="M9" s="272">
        <v>74</v>
      </c>
      <c r="O9" s="273">
        <v>2050820</v>
      </c>
      <c r="P9" s="238"/>
      <c r="Q9" s="274">
        <f>ROUND(D9/O9,15)</f>
        <v>1.05226202202E-3</v>
      </c>
    </row>
    <row r="10" spans="1:17" ht="15">
      <c r="A10" s="253"/>
      <c r="B10" s="266">
        <v>3</v>
      </c>
      <c r="C10" s="267" t="s">
        <v>368</v>
      </c>
      <c r="D10" s="268">
        <v>7374</v>
      </c>
      <c r="E10" s="268">
        <v>4050</v>
      </c>
      <c r="F10" s="268">
        <v>736</v>
      </c>
      <c r="G10" s="269">
        <v>2588</v>
      </c>
      <c r="H10" s="270">
        <v>152</v>
      </c>
      <c r="I10" s="270">
        <v>2436</v>
      </c>
      <c r="J10" s="270">
        <v>1968</v>
      </c>
      <c r="K10" s="270">
        <v>1394</v>
      </c>
      <c r="L10" s="271">
        <v>574</v>
      </c>
      <c r="M10" s="272">
        <v>468</v>
      </c>
      <c r="O10" s="273">
        <v>10898583</v>
      </c>
      <c r="P10" s="238"/>
      <c r="Q10" s="274">
        <f t="shared" ref="Q10:Q46" si="0">ROUND(D10/O10,15)</f>
        <v>6.7660171969100003E-4</v>
      </c>
    </row>
    <row r="11" spans="1:17" ht="15">
      <c r="A11" s="253"/>
      <c r="B11" s="266" t="s">
        <v>34</v>
      </c>
      <c r="C11" s="267" t="s">
        <v>1</v>
      </c>
      <c r="D11" s="268">
        <v>984</v>
      </c>
      <c r="E11" s="268">
        <v>0</v>
      </c>
      <c r="F11" s="268">
        <v>0</v>
      </c>
      <c r="G11" s="269">
        <v>984</v>
      </c>
      <c r="H11" s="270">
        <v>98</v>
      </c>
      <c r="I11" s="270">
        <v>886</v>
      </c>
      <c r="J11" s="270">
        <v>868</v>
      </c>
      <c r="K11" s="270">
        <v>545</v>
      </c>
      <c r="L11" s="271">
        <v>323</v>
      </c>
      <c r="M11" s="272">
        <v>18</v>
      </c>
      <c r="O11" s="273">
        <v>4519297</v>
      </c>
      <c r="P11" s="238"/>
      <c r="Q11" s="274">
        <f t="shared" si="0"/>
        <v>2.1773297926599999E-4</v>
      </c>
    </row>
    <row r="12" spans="1:17" ht="15">
      <c r="A12" s="253"/>
      <c r="B12" s="266" t="s">
        <v>201</v>
      </c>
      <c r="C12" s="267" t="s">
        <v>246</v>
      </c>
      <c r="D12" s="268">
        <v>34564</v>
      </c>
      <c r="E12" s="268">
        <v>1506</v>
      </c>
      <c r="F12" s="268">
        <v>1271</v>
      </c>
      <c r="G12" s="269">
        <v>31787</v>
      </c>
      <c r="H12" s="270">
        <v>1766</v>
      </c>
      <c r="I12" s="270">
        <v>30021</v>
      </c>
      <c r="J12" s="270">
        <v>28527</v>
      </c>
      <c r="K12" s="270">
        <v>19363</v>
      </c>
      <c r="L12" s="271">
        <v>9164</v>
      </c>
      <c r="M12" s="272">
        <v>1494</v>
      </c>
      <c r="O12" s="273">
        <v>118001705</v>
      </c>
      <c r="P12" s="238"/>
      <c r="Q12" s="274">
        <f t="shared" si="0"/>
        <v>2.9291102192099998E-4</v>
      </c>
    </row>
    <row r="13" spans="1:17" ht="15">
      <c r="A13" s="253"/>
      <c r="B13" s="266" t="s">
        <v>202</v>
      </c>
      <c r="C13" s="267" t="s">
        <v>15</v>
      </c>
      <c r="D13" s="268">
        <v>3770</v>
      </c>
      <c r="E13" s="268">
        <v>616</v>
      </c>
      <c r="F13" s="268">
        <v>87</v>
      </c>
      <c r="G13" s="269">
        <v>3067</v>
      </c>
      <c r="H13" s="270">
        <v>368</v>
      </c>
      <c r="I13" s="270">
        <v>2699</v>
      </c>
      <c r="J13" s="270">
        <v>2539</v>
      </c>
      <c r="K13" s="270">
        <v>2303</v>
      </c>
      <c r="L13" s="271">
        <v>236</v>
      </c>
      <c r="M13" s="272">
        <v>160</v>
      </c>
      <c r="O13" s="273">
        <v>2225970</v>
      </c>
      <c r="P13" s="238"/>
      <c r="Q13" s="274">
        <f t="shared" si="0"/>
        <v>1.6936436699509999E-3</v>
      </c>
    </row>
    <row r="14" spans="1:17" ht="15">
      <c r="A14" s="253"/>
      <c r="B14" s="266" t="s">
        <v>203</v>
      </c>
      <c r="C14" s="267" t="s">
        <v>16</v>
      </c>
      <c r="D14" s="268">
        <v>4625</v>
      </c>
      <c r="E14" s="268">
        <v>1303</v>
      </c>
      <c r="F14" s="268">
        <v>201</v>
      </c>
      <c r="G14" s="269">
        <v>3121</v>
      </c>
      <c r="H14" s="270">
        <v>225</v>
      </c>
      <c r="I14" s="270">
        <v>2896</v>
      </c>
      <c r="J14" s="270">
        <v>2851</v>
      </c>
      <c r="K14" s="270">
        <v>2728</v>
      </c>
      <c r="L14" s="271">
        <v>123</v>
      </c>
      <c r="M14" s="272">
        <v>45</v>
      </c>
      <c r="O14" s="273">
        <v>8245283</v>
      </c>
      <c r="P14" s="238"/>
      <c r="Q14" s="274">
        <f t="shared" si="0"/>
        <v>5.6092677473899995E-4</v>
      </c>
    </row>
    <row r="15" spans="1:17" ht="15">
      <c r="A15" s="253"/>
      <c r="B15" s="266" t="s">
        <v>204</v>
      </c>
      <c r="C15" s="267" t="s">
        <v>17</v>
      </c>
      <c r="D15" s="268">
        <v>611</v>
      </c>
      <c r="E15" s="268">
        <v>47</v>
      </c>
      <c r="F15" s="268">
        <v>9</v>
      </c>
      <c r="G15" s="269">
        <v>555</v>
      </c>
      <c r="H15" s="270">
        <v>7</v>
      </c>
      <c r="I15" s="270">
        <v>548</v>
      </c>
      <c r="J15" s="270">
        <v>532</v>
      </c>
      <c r="K15" s="270">
        <v>532</v>
      </c>
      <c r="L15" s="271">
        <v>0</v>
      </c>
      <c r="M15" s="272">
        <v>16</v>
      </c>
      <c r="O15" s="273">
        <v>2750398</v>
      </c>
      <c r="P15" s="238"/>
      <c r="Q15" s="274">
        <f t="shared" si="0"/>
        <v>2.22149667066E-4</v>
      </c>
    </row>
    <row r="16" spans="1:17" ht="15">
      <c r="A16" s="253"/>
      <c r="B16" s="266" t="s">
        <v>205</v>
      </c>
      <c r="C16" s="267" t="s">
        <v>18</v>
      </c>
      <c r="D16" s="268">
        <v>101</v>
      </c>
      <c r="E16" s="268">
        <v>0</v>
      </c>
      <c r="F16" s="268">
        <v>0</v>
      </c>
      <c r="G16" s="269">
        <v>101</v>
      </c>
      <c r="H16" s="270">
        <v>15</v>
      </c>
      <c r="I16" s="270">
        <v>86</v>
      </c>
      <c r="J16" s="270">
        <v>84</v>
      </c>
      <c r="K16" s="270">
        <v>84</v>
      </c>
      <c r="L16" s="271">
        <v>0</v>
      </c>
      <c r="M16" s="272">
        <v>2</v>
      </c>
      <c r="O16" s="273">
        <v>581226</v>
      </c>
      <c r="P16" s="238"/>
      <c r="Q16" s="274">
        <f t="shared" si="0"/>
        <v>1.73770615905E-4</v>
      </c>
    </row>
    <row r="17" spans="1:17" ht="15">
      <c r="A17" s="253"/>
      <c r="B17" s="266" t="s">
        <v>206</v>
      </c>
      <c r="C17" s="267" t="s">
        <v>257</v>
      </c>
      <c r="D17" s="268">
        <v>887</v>
      </c>
      <c r="E17" s="268">
        <v>47</v>
      </c>
      <c r="F17" s="268">
        <v>2</v>
      </c>
      <c r="G17" s="269">
        <v>838</v>
      </c>
      <c r="H17" s="270">
        <v>0</v>
      </c>
      <c r="I17" s="270">
        <v>838</v>
      </c>
      <c r="J17" s="270">
        <v>829</v>
      </c>
      <c r="K17" s="270">
        <v>771</v>
      </c>
      <c r="L17" s="271">
        <v>58</v>
      </c>
      <c r="M17" s="272">
        <v>9</v>
      </c>
      <c r="O17" s="273">
        <v>1389024</v>
      </c>
      <c r="P17" s="238"/>
      <c r="Q17" s="274">
        <f t="shared" si="0"/>
        <v>6.3857787914399998E-4</v>
      </c>
    </row>
    <row r="18" spans="1:17" ht="15">
      <c r="A18" s="253"/>
      <c r="B18" s="266" t="s">
        <v>207</v>
      </c>
      <c r="C18" s="267" t="s">
        <v>19</v>
      </c>
      <c r="D18" s="268">
        <v>6736</v>
      </c>
      <c r="E18" s="268">
        <v>330</v>
      </c>
      <c r="F18" s="268">
        <v>76</v>
      </c>
      <c r="G18" s="269">
        <v>6330</v>
      </c>
      <c r="H18" s="270">
        <v>239</v>
      </c>
      <c r="I18" s="270">
        <v>6091</v>
      </c>
      <c r="J18" s="270">
        <v>5829</v>
      </c>
      <c r="K18" s="270">
        <v>5651</v>
      </c>
      <c r="L18" s="271">
        <v>178</v>
      </c>
      <c r="M18" s="272">
        <v>262</v>
      </c>
      <c r="O18" s="273">
        <v>14016472</v>
      </c>
      <c r="P18" s="238"/>
      <c r="Q18" s="274">
        <f t="shared" si="0"/>
        <v>4.8057742347699998E-4</v>
      </c>
    </row>
    <row r="19" spans="1:17" ht="15">
      <c r="A19" s="253"/>
      <c r="B19" s="266" t="s">
        <v>208</v>
      </c>
      <c r="C19" s="267" t="s">
        <v>20</v>
      </c>
      <c r="D19" s="268">
        <v>99</v>
      </c>
      <c r="E19" s="268">
        <v>26</v>
      </c>
      <c r="F19" s="268">
        <v>0</v>
      </c>
      <c r="G19" s="269">
        <v>73</v>
      </c>
      <c r="H19" s="270">
        <v>11</v>
      </c>
      <c r="I19" s="270">
        <v>62</v>
      </c>
      <c r="J19" s="270">
        <v>60</v>
      </c>
      <c r="K19" s="270">
        <v>60</v>
      </c>
      <c r="L19" s="271">
        <v>0</v>
      </c>
      <c r="M19" s="272">
        <v>2</v>
      </c>
      <c r="O19" s="273">
        <v>297888</v>
      </c>
      <c r="P19" s="238"/>
      <c r="Q19" s="274">
        <f t="shared" si="0"/>
        <v>3.32339671286E-4</v>
      </c>
    </row>
    <row r="20" spans="1:17" ht="15">
      <c r="A20" s="253"/>
      <c r="B20" s="266" t="s">
        <v>209</v>
      </c>
      <c r="C20" s="267" t="s">
        <v>21</v>
      </c>
      <c r="D20" s="268">
        <v>119</v>
      </c>
      <c r="E20" s="268">
        <v>0</v>
      </c>
      <c r="F20" s="268">
        <v>0</v>
      </c>
      <c r="G20" s="269">
        <v>119</v>
      </c>
      <c r="H20" s="270">
        <v>5</v>
      </c>
      <c r="I20" s="270">
        <v>114</v>
      </c>
      <c r="J20" s="270">
        <v>113</v>
      </c>
      <c r="K20" s="270">
        <v>104</v>
      </c>
      <c r="L20" s="271">
        <v>9</v>
      </c>
      <c r="M20" s="272">
        <v>1</v>
      </c>
      <c r="O20" s="273">
        <v>2149957</v>
      </c>
      <c r="P20" s="238"/>
      <c r="Q20" s="274">
        <f t="shared" si="0"/>
        <v>5.5349944208000003E-5</v>
      </c>
    </row>
    <row r="21" spans="1:17" ht="15">
      <c r="A21" s="253"/>
      <c r="B21" s="266" t="s">
        <v>210</v>
      </c>
      <c r="C21" s="267" t="s">
        <v>22</v>
      </c>
      <c r="D21" s="268">
        <v>3241</v>
      </c>
      <c r="E21" s="268">
        <v>443</v>
      </c>
      <c r="F21" s="268">
        <v>79</v>
      </c>
      <c r="G21" s="269">
        <v>2719</v>
      </c>
      <c r="H21" s="270">
        <v>233</v>
      </c>
      <c r="I21" s="270">
        <v>2486</v>
      </c>
      <c r="J21" s="270">
        <v>2457</v>
      </c>
      <c r="K21" s="270">
        <v>2258</v>
      </c>
      <c r="L21" s="271">
        <v>199</v>
      </c>
      <c r="M21" s="272">
        <v>29</v>
      </c>
      <c r="O21" s="273">
        <v>4467024</v>
      </c>
      <c r="P21" s="238"/>
      <c r="Q21" s="274">
        <f t="shared" si="0"/>
        <v>7.2553897180800003E-4</v>
      </c>
    </row>
    <row r="22" spans="1:17" ht="15">
      <c r="A22" s="253"/>
      <c r="B22" s="266" t="s">
        <v>211</v>
      </c>
      <c r="C22" s="267" t="s">
        <v>247</v>
      </c>
      <c r="D22" s="268">
        <v>391</v>
      </c>
      <c r="E22" s="268">
        <v>46</v>
      </c>
      <c r="F22" s="268">
        <v>9</v>
      </c>
      <c r="G22" s="269">
        <v>336</v>
      </c>
      <c r="H22" s="270">
        <v>57</v>
      </c>
      <c r="I22" s="270">
        <v>279</v>
      </c>
      <c r="J22" s="270">
        <v>274</v>
      </c>
      <c r="K22" s="270">
        <v>216</v>
      </c>
      <c r="L22" s="271">
        <v>58</v>
      </c>
      <c r="M22" s="272">
        <v>5</v>
      </c>
      <c r="O22" s="273">
        <v>427166</v>
      </c>
      <c r="P22" s="238"/>
      <c r="Q22" s="274">
        <f t="shared" si="0"/>
        <v>9.1533502198199996E-4</v>
      </c>
    </row>
    <row r="23" spans="1:17" ht="15">
      <c r="A23" s="253"/>
      <c r="B23" s="266" t="s">
        <v>212</v>
      </c>
      <c r="C23" s="267" t="s">
        <v>248</v>
      </c>
      <c r="D23" s="268">
        <v>4393</v>
      </c>
      <c r="E23" s="268">
        <v>85</v>
      </c>
      <c r="F23" s="268">
        <v>21</v>
      </c>
      <c r="G23" s="269">
        <v>4287</v>
      </c>
      <c r="H23" s="270">
        <v>421</v>
      </c>
      <c r="I23" s="270">
        <v>3866</v>
      </c>
      <c r="J23" s="270">
        <v>3835</v>
      </c>
      <c r="K23" s="270">
        <v>3472</v>
      </c>
      <c r="L23" s="271">
        <v>363</v>
      </c>
      <c r="M23" s="272">
        <v>31</v>
      </c>
      <c r="O23" s="273">
        <v>9410268</v>
      </c>
      <c r="P23" s="238"/>
      <c r="Q23" s="274">
        <f t="shared" si="0"/>
        <v>4.6683048771799999E-4</v>
      </c>
    </row>
    <row r="24" spans="1:17" ht="15">
      <c r="A24" s="253"/>
      <c r="B24" s="266" t="s">
        <v>213</v>
      </c>
      <c r="C24" s="267" t="s">
        <v>249</v>
      </c>
      <c r="D24" s="268">
        <v>184</v>
      </c>
      <c r="E24" s="268">
        <v>8</v>
      </c>
      <c r="F24" s="268">
        <v>6</v>
      </c>
      <c r="G24" s="269">
        <v>170</v>
      </c>
      <c r="H24" s="270">
        <v>13</v>
      </c>
      <c r="I24" s="270">
        <v>157</v>
      </c>
      <c r="J24" s="270">
        <v>152</v>
      </c>
      <c r="K24" s="270">
        <v>102</v>
      </c>
      <c r="L24" s="271">
        <v>50</v>
      </c>
      <c r="M24" s="272">
        <v>5</v>
      </c>
      <c r="O24" s="273">
        <v>466717</v>
      </c>
      <c r="P24" s="238"/>
      <c r="Q24" s="274">
        <f t="shared" si="0"/>
        <v>3.9424319234100002E-4</v>
      </c>
    </row>
    <row r="25" spans="1:17" ht="15">
      <c r="A25" s="253"/>
      <c r="B25" s="266" t="s">
        <v>214</v>
      </c>
      <c r="C25" s="267" t="s">
        <v>197</v>
      </c>
      <c r="D25" s="268">
        <v>9768</v>
      </c>
      <c r="E25" s="268">
        <v>51</v>
      </c>
      <c r="F25" s="268">
        <v>0</v>
      </c>
      <c r="G25" s="269">
        <v>9717</v>
      </c>
      <c r="H25" s="270">
        <v>93</v>
      </c>
      <c r="I25" s="270">
        <v>9624</v>
      </c>
      <c r="J25" s="270">
        <v>9456</v>
      </c>
      <c r="K25" s="270">
        <v>8095</v>
      </c>
      <c r="L25" s="271">
        <v>1361</v>
      </c>
      <c r="M25" s="272">
        <v>168</v>
      </c>
      <c r="O25" s="273">
        <v>21758820</v>
      </c>
      <c r="P25" s="238"/>
      <c r="Q25" s="274">
        <f t="shared" si="0"/>
        <v>4.4892140290699999E-4</v>
      </c>
    </row>
    <row r="26" spans="1:17" ht="15">
      <c r="A26" s="253"/>
      <c r="B26" s="266" t="s">
        <v>215</v>
      </c>
      <c r="C26" s="267" t="s">
        <v>23</v>
      </c>
      <c r="D26" s="268">
        <v>4030</v>
      </c>
      <c r="E26" s="268">
        <v>333</v>
      </c>
      <c r="F26" s="268">
        <v>26</v>
      </c>
      <c r="G26" s="269">
        <v>3671</v>
      </c>
      <c r="H26" s="270">
        <v>89</v>
      </c>
      <c r="I26" s="270">
        <v>3582</v>
      </c>
      <c r="J26" s="270">
        <v>3555</v>
      </c>
      <c r="K26" s="270">
        <v>2759</v>
      </c>
      <c r="L26" s="271">
        <v>796</v>
      </c>
      <c r="M26" s="272">
        <v>27</v>
      </c>
      <c r="O26" s="273">
        <v>10980141</v>
      </c>
      <c r="P26" s="238"/>
      <c r="Q26" s="274">
        <f t="shared" si="0"/>
        <v>3.67026252213E-4</v>
      </c>
    </row>
    <row r="27" spans="1:17" ht="15">
      <c r="A27" s="253"/>
      <c r="B27" s="266" t="s">
        <v>216</v>
      </c>
      <c r="C27" s="267" t="s">
        <v>196</v>
      </c>
      <c r="D27" s="268">
        <v>808</v>
      </c>
      <c r="E27" s="268">
        <v>41</v>
      </c>
      <c r="F27" s="268">
        <v>0</v>
      </c>
      <c r="G27" s="269">
        <v>767</v>
      </c>
      <c r="H27" s="270">
        <v>0</v>
      </c>
      <c r="I27" s="270">
        <v>767</v>
      </c>
      <c r="J27" s="270">
        <v>731</v>
      </c>
      <c r="K27" s="270">
        <v>564</v>
      </c>
      <c r="L27" s="271">
        <v>167</v>
      </c>
      <c r="M27" s="272">
        <v>36</v>
      </c>
      <c r="O27" s="273">
        <v>2344562</v>
      </c>
      <c r="P27" s="238"/>
      <c r="Q27" s="274">
        <f t="shared" si="0"/>
        <v>3.4462726939999999E-4</v>
      </c>
    </row>
    <row r="28" spans="1:17" ht="15">
      <c r="A28" s="253"/>
      <c r="B28" s="266" t="s">
        <v>217</v>
      </c>
      <c r="C28" s="267" t="s">
        <v>24</v>
      </c>
      <c r="D28" s="268">
        <v>3051</v>
      </c>
      <c r="E28" s="268">
        <v>190</v>
      </c>
      <c r="F28" s="268">
        <v>119</v>
      </c>
      <c r="G28" s="269">
        <v>2742</v>
      </c>
      <c r="H28" s="270">
        <v>398</v>
      </c>
      <c r="I28" s="270">
        <v>2344</v>
      </c>
      <c r="J28" s="270">
        <v>2308</v>
      </c>
      <c r="K28" s="270">
        <v>1995</v>
      </c>
      <c r="L28" s="271">
        <v>313</v>
      </c>
      <c r="M28" s="272">
        <v>36</v>
      </c>
      <c r="O28" s="273">
        <v>5180616</v>
      </c>
      <c r="P28" s="238"/>
      <c r="Q28" s="274">
        <f t="shared" si="0"/>
        <v>5.8892610453999995E-4</v>
      </c>
    </row>
    <row r="29" spans="1:17" ht="15">
      <c r="A29" s="253"/>
      <c r="B29" s="266" t="s">
        <v>218</v>
      </c>
      <c r="C29" s="267" t="s">
        <v>9</v>
      </c>
      <c r="D29" s="268">
        <v>3929</v>
      </c>
      <c r="E29" s="268">
        <v>786</v>
      </c>
      <c r="F29" s="268">
        <v>166</v>
      </c>
      <c r="G29" s="269">
        <v>2977</v>
      </c>
      <c r="H29" s="270">
        <v>494</v>
      </c>
      <c r="I29" s="270">
        <v>2483</v>
      </c>
      <c r="J29" s="270">
        <v>2406</v>
      </c>
      <c r="K29" s="270">
        <v>2097</v>
      </c>
      <c r="L29" s="271">
        <v>309</v>
      </c>
      <c r="M29" s="272">
        <v>77</v>
      </c>
      <c r="O29" s="273">
        <v>4067547</v>
      </c>
      <c r="P29" s="238"/>
      <c r="Q29" s="274">
        <f t="shared" si="0"/>
        <v>9.6593843906399995E-4</v>
      </c>
    </row>
    <row r="30" spans="1:17" ht="15">
      <c r="A30" s="253"/>
      <c r="B30" s="266" t="s">
        <v>219</v>
      </c>
      <c r="C30" s="267" t="s">
        <v>2</v>
      </c>
      <c r="D30" s="268">
        <v>63248</v>
      </c>
      <c r="E30" s="268">
        <v>6368</v>
      </c>
      <c r="F30" s="268">
        <v>1794</v>
      </c>
      <c r="G30" s="269">
        <v>55086</v>
      </c>
      <c r="H30" s="270">
        <v>9836</v>
      </c>
      <c r="I30" s="270">
        <v>45250</v>
      </c>
      <c r="J30" s="270">
        <v>40185</v>
      </c>
      <c r="K30" s="270">
        <v>39118</v>
      </c>
      <c r="L30" s="271">
        <v>1067</v>
      </c>
      <c r="M30" s="272">
        <v>5065</v>
      </c>
      <c r="O30" s="273">
        <v>71931652</v>
      </c>
      <c r="P30" s="238"/>
      <c r="Q30" s="274">
        <f t="shared" si="0"/>
        <v>8.79279124578E-4</v>
      </c>
    </row>
    <row r="31" spans="1:17" ht="15">
      <c r="A31" s="253"/>
      <c r="B31" s="266" t="s">
        <v>220</v>
      </c>
      <c r="C31" s="267" t="s">
        <v>25</v>
      </c>
      <c r="D31" s="268">
        <v>2091</v>
      </c>
      <c r="E31" s="268">
        <v>0</v>
      </c>
      <c r="F31" s="268">
        <v>0</v>
      </c>
      <c r="G31" s="269">
        <v>2091</v>
      </c>
      <c r="H31" s="270">
        <v>47</v>
      </c>
      <c r="I31" s="270">
        <v>2044</v>
      </c>
      <c r="J31" s="270">
        <v>2036</v>
      </c>
      <c r="K31" s="270">
        <v>1961</v>
      </c>
      <c r="L31" s="271">
        <v>75</v>
      </c>
      <c r="M31" s="272">
        <v>8</v>
      </c>
      <c r="O31" s="273">
        <v>14696897</v>
      </c>
      <c r="P31" s="238"/>
      <c r="Q31" s="274">
        <f t="shared" si="0"/>
        <v>1.42274930552E-4</v>
      </c>
    </row>
    <row r="32" spans="1:17" ht="15">
      <c r="A32" s="253"/>
      <c r="B32" s="266" t="s">
        <v>221</v>
      </c>
      <c r="C32" s="267" t="s">
        <v>250</v>
      </c>
      <c r="D32" s="268">
        <v>1609</v>
      </c>
      <c r="E32" s="268">
        <v>0</v>
      </c>
      <c r="F32" s="268">
        <v>0</v>
      </c>
      <c r="G32" s="269">
        <v>1609</v>
      </c>
      <c r="H32" s="270">
        <v>3</v>
      </c>
      <c r="I32" s="270">
        <v>1606</v>
      </c>
      <c r="J32" s="270">
        <v>1585</v>
      </c>
      <c r="K32" s="270">
        <v>1448</v>
      </c>
      <c r="L32" s="271">
        <v>137</v>
      </c>
      <c r="M32" s="272">
        <v>21</v>
      </c>
      <c r="O32" s="273">
        <v>4877884</v>
      </c>
      <c r="P32" s="238"/>
      <c r="Q32" s="274">
        <f t="shared" si="0"/>
        <v>3.2985614253999999E-4</v>
      </c>
    </row>
    <row r="33" spans="1:17" ht="15">
      <c r="A33" s="253"/>
      <c r="B33" s="266" t="s">
        <v>222</v>
      </c>
      <c r="C33" s="267" t="s">
        <v>251</v>
      </c>
      <c r="D33" s="268">
        <v>4511</v>
      </c>
      <c r="E33" s="268">
        <v>124</v>
      </c>
      <c r="F33" s="268">
        <v>45</v>
      </c>
      <c r="G33" s="269">
        <v>4342</v>
      </c>
      <c r="H33" s="270">
        <v>415</v>
      </c>
      <c r="I33" s="270">
        <v>3927</v>
      </c>
      <c r="J33" s="270">
        <v>3806</v>
      </c>
      <c r="K33" s="270">
        <v>3327</v>
      </c>
      <c r="L33" s="271">
        <v>479</v>
      </c>
      <c r="M33" s="272">
        <v>121</v>
      </c>
      <c r="O33" s="273">
        <v>4276139</v>
      </c>
      <c r="P33" s="238"/>
      <c r="Q33" s="274">
        <f t="shared" si="0"/>
        <v>1.054923612165E-3</v>
      </c>
    </row>
    <row r="34" spans="1:17" ht="15">
      <c r="A34" s="253"/>
      <c r="B34" s="266" t="s">
        <v>223</v>
      </c>
      <c r="C34" s="267" t="s">
        <v>3</v>
      </c>
      <c r="D34" s="268">
        <v>138980</v>
      </c>
      <c r="E34" s="268">
        <v>11222</v>
      </c>
      <c r="F34" s="268">
        <v>5291</v>
      </c>
      <c r="G34" s="269">
        <v>122467</v>
      </c>
      <c r="H34" s="270">
        <v>11026</v>
      </c>
      <c r="I34" s="270">
        <v>111441</v>
      </c>
      <c r="J34" s="270">
        <v>106325</v>
      </c>
      <c r="K34" s="270">
        <v>67860</v>
      </c>
      <c r="L34" s="271">
        <v>38465</v>
      </c>
      <c r="M34" s="272">
        <v>5116</v>
      </c>
      <c r="O34" s="273">
        <v>91441739</v>
      </c>
      <c r="P34" s="238"/>
      <c r="Q34" s="274">
        <f t="shared" si="0"/>
        <v>1.519874857148E-3</v>
      </c>
    </row>
    <row r="35" spans="1:17" ht="15">
      <c r="A35" s="253"/>
      <c r="B35" s="266" t="s">
        <v>224</v>
      </c>
      <c r="C35" s="267" t="s">
        <v>4</v>
      </c>
      <c r="D35" s="268">
        <v>15234</v>
      </c>
      <c r="E35" s="268">
        <v>692</v>
      </c>
      <c r="F35" s="268">
        <v>254</v>
      </c>
      <c r="G35" s="269">
        <v>14288</v>
      </c>
      <c r="H35" s="270">
        <v>589</v>
      </c>
      <c r="I35" s="270">
        <v>13699</v>
      </c>
      <c r="J35" s="270">
        <v>13577</v>
      </c>
      <c r="K35" s="270">
        <v>12353</v>
      </c>
      <c r="L35" s="271">
        <v>1224</v>
      </c>
      <c r="M35" s="272">
        <v>122</v>
      </c>
      <c r="O35" s="273">
        <v>30149075</v>
      </c>
      <c r="P35" s="238"/>
      <c r="Q35" s="274">
        <f t="shared" si="0"/>
        <v>5.0528913407800002E-4</v>
      </c>
    </row>
    <row r="36" spans="1:17" ht="15">
      <c r="A36" s="253"/>
      <c r="B36" s="266" t="s">
        <v>225</v>
      </c>
      <c r="C36" s="267" t="s">
        <v>5</v>
      </c>
      <c r="D36" s="268">
        <v>5501</v>
      </c>
      <c r="E36" s="268">
        <v>1553</v>
      </c>
      <c r="F36" s="268">
        <v>277</v>
      </c>
      <c r="G36" s="269">
        <v>3671</v>
      </c>
      <c r="H36" s="270">
        <v>1449</v>
      </c>
      <c r="I36" s="270">
        <v>2222</v>
      </c>
      <c r="J36" s="270">
        <v>2078</v>
      </c>
      <c r="K36" s="270">
        <v>1830</v>
      </c>
      <c r="L36" s="271">
        <v>248</v>
      </c>
      <c r="M36" s="272">
        <v>144</v>
      </c>
      <c r="O36" s="273">
        <v>70883937</v>
      </c>
      <c r="P36" s="238"/>
      <c r="Q36" s="274">
        <f t="shared" si="0"/>
        <v>7.7605734569000001E-5</v>
      </c>
    </row>
    <row r="37" spans="1:17" ht="15">
      <c r="A37" s="253"/>
      <c r="B37" s="266" t="s">
        <v>226</v>
      </c>
      <c r="C37" s="267" t="s">
        <v>252</v>
      </c>
      <c r="D37" s="268">
        <v>36754</v>
      </c>
      <c r="E37" s="268">
        <v>1179</v>
      </c>
      <c r="F37" s="268">
        <v>189</v>
      </c>
      <c r="G37" s="269">
        <v>35386</v>
      </c>
      <c r="H37" s="270">
        <v>1762</v>
      </c>
      <c r="I37" s="270">
        <v>33624</v>
      </c>
      <c r="J37" s="270">
        <v>32866</v>
      </c>
      <c r="K37" s="270">
        <v>25261</v>
      </c>
      <c r="L37" s="271">
        <v>7605</v>
      </c>
      <c r="M37" s="272">
        <v>758</v>
      </c>
      <c r="O37" s="273">
        <v>69084516</v>
      </c>
      <c r="P37" s="238"/>
      <c r="Q37" s="274">
        <f t="shared" si="0"/>
        <v>5.3201501766300002E-4</v>
      </c>
    </row>
    <row r="38" spans="1:17" ht="15">
      <c r="A38" s="253"/>
      <c r="B38" s="266" t="s">
        <v>227</v>
      </c>
      <c r="C38" s="267" t="s">
        <v>198</v>
      </c>
      <c r="D38" s="268">
        <v>6307</v>
      </c>
      <c r="E38" s="268">
        <v>358</v>
      </c>
      <c r="F38" s="268">
        <v>30</v>
      </c>
      <c r="G38" s="269">
        <v>5919</v>
      </c>
      <c r="H38" s="270">
        <v>298</v>
      </c>
      <c r="I38" s="270">
        <v>5621</v>
      </c>
      <c r="J38" s="270">
        <v>5507</v>
      </c>
      <c r="K38" s="270">
        <v>4461</v>
      </c>
      <c r="L38" s="271">
        <v>1046</v>
      </c>
      <c r="M38" s="272">
        <v>114</v>
      </c>
      <c r="O38" s="273">
        <v>31203712</v>
      </c>
      <c r="P38" s="238"/>
      <c r="Q38" s="274">
        <f t="shared" si="0"/>
        <v>2.0212338839699999E-4</v>
      </c>
    </row>
    <row r="39" spans="1:17" ht="15">
      <c r="A39" s="253"/>
      <c r="B39" s="266" t="s">
        <v>228</v>
      </c>
      <c r="C39" s="267" t="s">
        <v>6</v>
      </c>
      <c r="D39" s="268">
        <v>36780</v>
      </c>
      <c r="E39" s="268">
        <v>0</v>
      </c>
      <c r="F39" s="268">
        <v>0</v>
      </c>
      <c r="G39" s="269">
        <v>36780</v>
      </c>
      <c r="H39" s="270">
        <v>0</v>
      </c>
      <c r="I39" s="270">
        <v>36780</v>
      </c>
      <c r="J39" s="270">
        <v>36181</v>
      </c>
      <c r="K39" s="270">
        <v>32789</v>
      </c>
      <c r="L39" s="271">
        <v>3392</v>
      </c>
      <c r="M39" s="272">
        <v>599</v>
      </c>
      <c r="O39" s="273">
        <v>57647705</v>
      </c>
      <c r="P39" s="238"/>
      <c r="Q39" s="274">
        <f t="shared" si="0"/>
        <v>6.38013256555E-4</v>
      </c>
    </row>
    <row r="40" spans="1:17" ht="15">
      <c r="A40" s="253"/>
      <c r="B40" s="266" t="s">
        <v>229</v>
      </c>
      <c r="C40" s="267" t="s">
        <v>26</v>
      </c>
      <c r="D40" s="268">
        <v>51321</v>
      </c>
      <c r="E40" s="268">
        <v>125</v>
      </c>
      <c r="F40" s="268">
        <v>6</v>
      </c>
      <c r="G40" s="269">
        <v>51190</v>
      </c>
      <c r="H40" s="270">
        <v>436</v>
      </c>
      <c r="I40" s="270">
        <v>50754</v>
      </c>
      <c r="J40" s="270">
        <v>48478</v>
      </c>
      <c r="K40" s="270">
        <v>40439</v>
      </c>
      <c r="L40" s="271">
        <v>8039</v>
      </c>
      <c r="M40" s="272">
        <v>2276</v>
      </c>
      <c r="O40" s="273">
        <v>48725878</v>
      </c>
      <c r="P40" s="238"/>
      <c r="Q40" s="274">
        <f t="shared" si="0"/>
        <v>1.0532596252040001E-3</v>
      </c>
    </row>
    <row r="41" spans="1:17" ht="15">
      <c r="A41" s="253"/>
      <c r="B41" s="266" t="s">
        <v>230</v>
      </c>
      <c r="C41" s="267" t="s">
        <v>253</v>
      </c>
      <c r="D41" s="268">
        <v>132376</v>
      </c>
      <c r="E41" s="268">
        <v>2517</v>
      </c>
      <c r="F41" s="268">
        <v>1021</v>
      </c>
      <c r="G41" s="269">
        <v>128838</v>
      </c>
      <c r="H41" s="270">
        <v>3937</v>
      </c>
      <c r="I41" s="270">
        <v>124901</v>
      </c>
      <c r="J41" s="270">
        <v>119608</v>
      </c>
      <c r="K41" s="270">
        <v>97533</v>
      </c>
      <c r="L41" s="271">
        <v>22075</v>
      </c>
      <c r="M41" s="272">
        <v>5293</v>
      </c>
      <c r="O41" s="273">
        <v>106911175</v>
      </c>
      <c r="P41" s="238"/>
      <c r="Q41" s="274">
        <f t="shared" si="0"/>
        <v>1.2381867470820001E-3</v>
      </c>
    </row>
    <row r="42" spans="1:17" ht="15">
      <c r="A42" s="253"/>
      <c r="B42" s="266" t="s">
        <v>231</v>
      </c>
      <c r="C42" s="267" t="s">
        <v>258</v>
      </c>
      <c r="D42" s="268">
        <v>6725</v>
      </c>
      <c r="E42" s="268">
        <v>298</v>
      </c>
      <c r="F42" s="268">
        <v>123</v>
      </c>
      <c r="G42" s="269">
        <v>6304</v>
      </c>
      <c r="H42" s="270">
        <v>559</v>
      </c>
      <c r="I42" s="270">
        <v>5745</v>
      </c>
      <c r="J42" s="270">
        <v>5303</v>
      </c>
      <c r="K42" s="270">
        <v>4225</v>
      </c>
      <c r="L42" s="271">
        <v>1078</v>
      </c>
      <c r="M42" s="272">
        <v>442</v>
      </c>
      <c r="O42" s="273">
        <v>5378419</v>
      </c>
      <c r="P42" s="238"/>
      <c r="Q42" s="274">
        <f t="shared" si="0"/>
        <v>1.2503674406920001E-3</v>
      </c>
    </row>
    <row r="43" spans="1:17" ht="15">
      <c r="A43" s="253"/>
      <c r="B43" s="266" t="s">
        <v>232</v>
      </c>
      <c r="C43" s="267" t="s">
        <v>27</v>
      </c>
      <c r="D43" s="268">
        <v>46434</v>
      </c>
      <c r="E43" s="268">
        <v>7117</v>
      </c>
      <c r="F43" s="268">
        <v>1571</v>
      </c>
      <c r="G43" s="269">
        <v>37746</v>
      </c>
      <c r="H43" s="270">
        <v>3646</v>
      </c>
      <c r="I43" s="270">
        <v>34100</v>
      </c>
      <c r="J43" s="270">
        <v>32046</v>
      </c>
      <c r="K43" s="270">
        <v>22663</v>
      </c>
      <c r="L43" s="271">
        <v>9383</v>
      </c>
      <c r="M43" s="272">
        <v>2054</v>
      </c>
      <c r="O43" s="273">
        <v>44457122</v>
      </c>
      <c r="P43" s="238"/>
      <c r="Q43" s="274">
        <f t="shared" si="0"/>
        <v>1.04446707099E-3</v>
      </c>
    </row>
    <row r="44" spans="1:17" ht="15">
      <c r="A44" s="253"/>
      <c r="B44" s="266" t="s">
        <v>233</v>
      </c>
      <c r="C44" s="267" t="s">
        <v>28</v>
      </c>
      <c r="D44" s="268">
        <v>85168</v>
      </c>
      <c r="E44" s="268">
        <v>12568</v>
      </c>
      <c r="F44" s="268">
        <v>3993</v>
      </c>
      <c r="G44" s="269">
        <v>68607</v>
      </c>
      <c r="H44" s="270">
        <v>2223</v>
      </c>
      <c r="I44" s="270">
        <v>66384</v>
      </c>
      <c r="J44" s="270">
        <v>61078</v>
      </c>
      <c r="K44" s="270">
        <v>21571</v>
      </c>
      <c r="L44" s="271">
        <v>39507</v>
      </c>
      <c r="M44" s="272">
        <v>5306</v>
      </c>
      <c r="O44" s="273">
        <v>57840782</v>
      </c>
      <c r="P44" s="238"/>
      <c r="Q44" s="274">
        <f t="shared" si="0"/>
        <v>1.4724558876120001E-3</v>
      </c>
    </row>
    <row r="45" spans="1:17" ht="15">
      <c r="B45" s="266" t="s">
        <v>234</v>
      </c>
      <c r="C45" s="267" t="s">
        <v>10</v>
      </c>
      <c r="D45" s="275">
        <v>0</v>
      </c>
      <c r="E45" s="275">
        <v>0</v>
      </c>
      <c r="F45" s="275">
        <v>0</v>
      </c>
      <c r="G45" s="276">
        <v>0</v>
      </c>
      <c r="H45" s="277">
        <v>0</v>
      </c>
      <c r="I45" s="277">
        <v>0</v>
      </c>
      <c r="J45" s="277">
        <v>0</v>
      </c>
      <c r="K45" s="277">
        <v>0</v>
      </c>
      <c r="L45" s="278">
        <v>0</v>
      </c>
      <c r="M45" s="279">
        <v>0</v>
      </c>
      <c r="O45" s="273">
        <v>1521950</v>
      </c>
      <c r="Q45" s="274">
        <f t="shared" si="0"/>
        <v>0</v>
      </c>
    </row>
    <row r="46" spans="1:17" ht="15">
      <c r="B46" s="266" t="s">
        <v>235</v>
      </c>
      <c r="C46" s="267" t="s">
        <v>7</v>
      </c>
      <c r="D46" s="268">
        <v>265</v>
      </c>
      <c r="E46" s="268">
        <v>1</v>
      </c>
      <c r="F46" s="268">
        <v>0</v>
      </c>
      <c r="G46" s="269">
        <v>264</v>
      </c>
      <c r="H46" s="270">
        <v>23</v>
      </c>
      <c r="I46" s="270">
        <v>241</v>
      </c>
      <c r="J46" s="270">
        <v>239</v>
      </c>
      <c r="K46" s="270">
        <v>216</v>
      </c>
      <c r="L46" s="271">
        <v>23</v>
      </c>
      <c r="M46" s="280">
        <v>2</v>
      </c>
      <c r="O46" s="281">
        <v>2918386</v>
      </c>
      <c r="Q46" s="282">
        <f t="shared" si="0"/>
        <v>9.0803615423000001E-5</v>
      </c>
    </row>
    <row r="47" spans="1:17" ht="15">
      <c r="B47" s="674" t="s">
        <v>279</v>
      </c>
      <c r="C47" s="675"/>
      <c r="D47" s="283">
        <v>793520</v>
      </c>
      <c r="E47" s="283">
        <v>85525</v>
      </c>
      <c r="F47" s="283">
        <v>37133</v>
      </c>
      <c r="G47" s="284">
        <v>670862</v>
      </c>
      <c r="H47" s="285">
        <v>42919</v>
      </c>
      <c r="I47" s="285">
        <v>627943</v>
      </c>
      <c r="J47" s="285">
        <v>593542</v>
      </c>
      <c r="K47" s="285">
        <v>440949</v>
      </c>
      <c r="L47" s="286">
        <v>152593</v>
      </c>
      <c r="M47" s="287">
        <v>34401</v>
      </c>
      <c r="O47" s="281">
        <v>986990481</v>
      </c>
      <c r="Q47" s="282">
        <f>ROUND(D47/O47,15)</f>
        <v>8.03979385086E-4</v>
      </c>
    </row>
    <row r="48" spans="1:17">
      <c r="B48" s="288" t="s">
        <v>280</v>
      </c>
      <c r="C48" s="289" t="s">
        <v>281</v>
      </c>
      <c r="D48" s="290"/>
      <c r="E48" s="290"/>
      <c r="F48" s="290"/>
      <c r="G48" s="290"/>
      <c r="H48" s="290"/>
      <c r="I48" s="290"/>
      <c r="J48" s="290"/>
      <c r="K48" s="290"/>
      <c r="L48" s="291"/>
      <c r="M48" s="291"/>
    </row>
  </sheetData>
  <mergeCells count="9">
    <mergeCell ref="J6:J7"/>
    <mergeCell ref="M6:M7"/>
    <mergeCell ref="B47:C47"/>
    <mergeCell ref="D4:D7"/>
    <mergeCell ref="E4:E7"/>
    <mergeCell ref="F4:F7"/>
    <mergeCell ref="G4:G7"/>
    <mergeCell ref="H5:H7"/>
    <mergeCell ref="I5:I7"/>
  </mergeCells>
  <phoneticPr fontId="3"/>
  <pageMargins left="0.74803149606299213" right="0.74803149606299213" top="0.56999999999999995" bottom="0.17" header="0.51181102362204722" footer="0.17"/>
  <pageSetup paperSize="9"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zoomScale="70" zoomScaleNormal="70" workbookViewId="0">
      <selection activeCell="N16" sqref="N16"/>
    </sheetView>
  </sheetViews>
  <sheetFormatPr defaultRowHeight="13.5"/>
  <cols>
    <col min="1" max="1" width="20.625" style="396" customWidth="1"/>
    <col min="2" max="18" width="14.25" style="396" customWidth="1"/>
    <col min="19" max="19" width="4.375" style="396" customWidth="1"/>
    <col min="20" max="16384" width="9" style="396"/>
  </cols>
  <sheetData>
    <row r="1" spans="1:18" ht="24.75" customHeight="1">
      <c r="A1" s="394" t="s">
        <v>282</v>
      </c>
      <c r="B1" s="395"/>
    </row>
    <row r="2" spans="1:18" ht="25.5" customHeight="1"/>
    <row r="3" spans="1:18" ht="18" customHeight="1">
      <c r="A3" s="397" t="s">
        <v>283</v>
      </c>
      <c r="B3" s="398" t="s">
        <v>284</v>
      </c>
      <c r="C3" s="398" t="s">
        <v>285</v>
      </c>
      <c r="D3" s="398" t="s">
        <v>286</v>
      </c>
      <c r="E3" s="398" t="s">
        <v>287</v>
      </c>
      <c r="F3" s="399" t="s">
        <v>288</v>
      </c>
      <c r="G3" s="400" t="s">
        <v>289</v>
      </c>
      <c r="H3" s="400" t="s">
        <v>290</v>
      </c>
      <c r="I3" s="399" t="s">
        <v>291</v>
      </c>
      <c r="J3" s="400" t="s">
        <v>292</v>
      </c>
      <c r="K3" s="399" t="s">
        <v>293</v>
      </c>
      <c r="L3" s="399" t="s">
        <v>294</v>
      </c>
      <c r="M3" s="399" t="s">
        <v>295</v>
      </c>
      <c r="N3" s="401" t="s">
        <v>296</v>
      </c>
      <c r="O3" s="401" t="s">
        <v>348</v>
      </c>
      <c r="P3" s="401" t="s">
        <v>369</v>
      </c>
      <c r="Q3" s="401" t="s">
        <v>370</v>
      </c>
      <c r="R3" s="401" t="s">
        <v>371</v>
      </c>
    </row>
    <row r="4" spans="1:18" ht="18" customHeight="1">
      <c r="A4" s="402" t="s">
        <v>297</v>
      </c>
      <c r="B4" s="403">
        <v>534115</v>
      </c>
      <c r="C4" s="403">
        <v>518414</v>
      </c>
      <c r="D4" s="403">
        <v>569218</v>
      </c>
      <c r="E4" s="403">
        <v>492534</v>
      </c>
      <c r="F4" s="403">
        <v>513795</v>
      </c>
      <c r="G4" s="403">
        <v>524288</v>
      </c>
      <c r="H4" s="403">
        <v>559610</v>
      </c>
      <c r="I4" s="404">
        <v>543739</v>
      </c>
      <c r="J4" s="405">
        <v>560920</v>
      </c>
      <c r="K4" s="404">
        <v>535605</v>
      </c>
      <c r="L4" s="404">
        <v>572224</v>
      </c>
      <c r="M4" s="404">
        <v>536460</v>
      </c>
      <c r="N4" s="406">
        <v>545130</v>
      </c>
      <c r="O4" s="406">
        <v>511472</v>
      </c>
      <c r="P4" s="410">
        <v>536432</v>
      </c>
      <c r="Q4" s="410">
        <v>491848</v>
      </c>
      <c r="R4" s="410">
        <v>562022</v>
      </c>
    </row>
    <row r="5" spans="1:18" ht="18" customHeight="1">
      <c r="A5" s="402" t="s">
        <v>298</v>
      </c>
      <c r="B5" s="403">
        <v>329344</v>
      </c>
      <c r="C5" s="403">
        <v>337612</v>
      </c>
      <c r="D5" s="403">
        <v>327849</v>
      </c>
      <c r="E5" s="403">
        <v>321291</v>
      </c>
      <c r="F5" s="403">
        <v>310293</v>
      </c>
      <c r="G5" s="403">
        <v>317789</v>
      </c>
      <c r="H5" s="403">
        <v>352912</v>
      </c>
      <c r="I5" s="404">
        <v>331761</v>
      </c>
      <c r="J5" s="405">
        <v>312314</v>
      </c>
      <c r="K5" s="404">
        <v>331023</v>
      </c>
      <c r="L5" s="404">
        <v>338203</v>
      </c>
      <c r="M5" s="404">
        <v>327504</v>
      </c>
      <c r="N5" s="406">
        <v>311771</v>
      </c>
      <c r="O5" s="406">
        <v>319120</v>
      </c>
      <c r="P5" s="410">
        <v>309173</v>
      </c>
      <c r="Q5" s="410">
        <v>297336</v>
      </c>
      <c r="R5" s="410">
        <v>304992</v>
      </c>
    </row>
    <row r="6" spans="1:18" ht="18" customHeight="1">
      <c r="A6" s="402" t="s">
        <v>299</v>
      </c>
      <c r="B6" s="403">
        <v>83484</v>
      </c>
      <c r="C6" s="403">
        <v>78443</v>
      </c>
      <c r="D6" s="403">
        <v>88030</v>
      </c>
      <c r="E6" s="403">
        <v>78030</v>
      </c>
      <c r="F6" s="403">
        <v>80883</v>
      </c>
      <c r="G6" s="403">
        <v>87065</v>
      </c>
      <c r="H6" s="403">
        <v>99501</v>
      </c>
      <c r="I6" s="404">
        <v>91448</v>
      </c>
      <c r="J6" s="405">
        <v>103790</v>
      </c>
      <c r="K6" s="404">
        <v>97267</v>
      </c>
      <c r="L6" s="404">
        <v>106685</v>
      </c>
      <c r="M6" s="404">
        <v>100474</v>
      </c>
      <c r="N6" s="406">
        <v>98353</v>
      </c>
      <c r="O6" s="406">
        <v>80980</v>
      </c>
      <c r="P6" s="410">
        <v>90678</v>
      </c>
      <c r="Q6" s="410">
        <v>76917</v>
      </c>
      <c r="R6" s="410">
        <v>105301</v>
      </c>
    </row>
    <row r="7" spans="1:18" ht="18" customHeight="1">
      <c r="A7" s="407" t="s">
        <v>349</v>
      </c>
      <c r="B7" s="403">
        <v>450631</v>
      </c>
      <c r="C7" s="403">
        <v>439971</v>
      </c>
      <c r="D7" s="403">
        <v>481188</v>
      </c>
      <c r="E7" s="403">
        <v>414504</v>
      </c>
      <c r="F7" s="403">
        <v>432912</v>
      </c>
      <c r="G7" s="403">
        <v>437223</v>
      </c>
      <c r="H7" s="403">
        <v>460110</v>
      </c>
      <c r="I7" s="408">
        <f>I4-I6</f>
        <v>452291</v>
      </c>
      <c r="J7" s="409">
        <f>J4-J6</f>
        <v>457130</v>
      </c>
      <c r="K7" s="408">
        <f>K4-K6</f>
        <v>438338</v>
      </c>
      <c r="L7" s="408">
        <f>L4-L6</f>
        <v>465539</v>
      </c>
      <c r="M7" s="408">
        <f>M4-M6</f>
        <v>435986</v>
      </c>
      <c r="N7" s="410">
        <v>446776</v>
      </c>
      <c r="O7" s="410">
        <f>O4-O6</f>
        <v>430492</v>
      </c>
      <c r="P7" s="410">
        <f>P4-P6</f>
        <v>445754</v>
      </c>
      <c r="Q7" s="410">
        <f>Q4-Q6</f>
        <v>414931</v>
      </c>
      <c r="R7" s="410">
        <f>R4-R6</f>
        <v>456721</v>
      </c>
    </row>
    <row r="8" spans="1:18" ht="18" customHeight="1">
      <c r="A8" s="411" t="s">
        <v>301</v>
      </c>
      <c r="B8" s="412">
        <f t="shared" ref="B8:N8" si="0">B5/B7</f>
        <v>0.73085074040623033</v>
      </c>
      <c r="C8" s="412">
        <f t="shared" si="0"/>
        <v>0.76735057537883178</v>
      </c>
      <c r="D8" s="412">
        <f t="shared" si="0"/>
        <v>0.68133245218085237</v>
      </c>
      <c r="E8" s="412">
        <f t="shared" si="0"/>
        <v>0.77512159110647905</v>
      </c>
      <c r="F8" s="412">
        <f t="shared" si="0"/>
        <v>0.7167576782348376</v>
      </c>
      <c r="G8" s="412">
        <f t="shared" si="0"/>
        <v>0.72683504756154182</v>
      </c>
      <c r="H8" s="412">
        <f t="shared" si="0"/>
        <v>0.76701658299102393</v>
      </c>
      <c r="I8" s="413">
        <f t="shared" si="0"/>
        <v>0.73351227417746534</v>
      </c>
      <c r="J8" s="413">
        <f t="shared" si="0"/>
        <v>0.68320609017128608</v>
      </c>
      <c r="K8" s="413">
        <f t="shared" si="0"/>
        <v>0.75517751141812939</v>
      </c>
      <c r="L8" s="413">
        <f t="shared" si="0"/>
        <v>0.72647619211279824</v>
      </c>
      <c r="M8" s="413">
        <f t="shared" si="0"/>
        <v>0.75118008376415757</v>
      </c>
      <c r="N8" s="414">
        <f t="shared" si="0"/>
        <v>0.69782396547710712</v>
      </c>
      <c r="O8" s="414">
        <f>O5/O7</f>
        <v>0.7412913596536056</v>
      </c>
      <c r="P8" s="414">
        <f t="shared" ref="P8:R8" si="1">P5/P7</f>
        <v>0.69359557065107658</v>
      </c>
      <c r="Q8" s="414">
        <f t="shared" si="1"/>
        <v>0.71659143327444808</v>
      </c>
      <c r="R8" s="414">
        <f t="shared" si="1"/>
        <v>0.66778624149097587</v>
      </c>
    </row>
    <row r="9" spans="1:18" ht="18" customHeight="1">
      <c r="A9" s="415" t="s">
        <v>372</v>
      </c>
      <c r="B9" s="416">
        <f t="shared" ref="B9:N9" si="2">B8*100</f>
        <v>73.085074040623027</v>
      </c>
      <c r="C9" s="416">
        <f t="shared" si="2"/>
        <v>76.735057537883179</v>
      </c>
      <c r="D9" s="416">
        <f t="shared" si="2"/>
        <v>68.133245218085236</v>
      </c>
      <c r="E9" s="416">
        <f t="shared" si="2"/>
        <v>77.5121591106479</v>
      </c>
      <c r="F9" s="416">
        <f t="shared" si="2"/>
        <v>71.675767823483767</v>
      </c>
      <c r="G9" s="416">
        <f t="shared" si="2"/>
        <v>72.683504756154178</v>
      </c>
      <c r="H9" s="416">
        <f t="shared" si="2"/>
        <v>76.701658299102391</v>
      </c>
      <c r="I9" s="417">
        <f t="shared" si="2"/>
        <v>73.351227417746529</v>
      </c>
      <c r="J9" s="417">
        <f t="shared" si="2"/>
        <v>68.320609017128604</v>
      </c>
      <c r="K9" s="417">
        <f t="shared" si="2"/>
        <v>75.517751141812937</v>
      </c>
      <c r="L9" s="417">
        <f t="shared" si="2"/>
        <v>72.647619211279817</v>
      </c>
      <c r="M9" s="417">
        <f t="shared" si="2"/>
        <v>75.118008376415759</v>
      </c>
      <c r="N9" s="418">
        <f t="shared" si="2"/>
        <v>69.782396547710718</v>
      </c>
      <c r="O9" s="418">
        <f>O8*100</f>
        <v>74.129135965360561</v>
      </c>
      <c r="P9" s="418">
        <f t="shared" ref="P9:R9" si="3">P8*100</f>
        <v>69.359557065107651</v>
      </c>
      <c r="Q9" s="418">
        <f t="shared" si="3"/>
        <v>71.659143327444809</v>
      </c>
      <c r="R9" s="418">
        <f t="shared" si="3"/>
        <v>66.778624149097581</v>
      </c>
    </row>
    <row r="10" spans="1:18" ht="18" customHeight="1" thickBot="1">
      <c r="N10" s="419" t="s">
        <v>350</v>
      </c>
    </row>
    <row r="11" spans="1:18" ht="18" customHeight="1">
      <c r="A11" s="397" t="s">
        <v>302</v>
      </c>
      <c r="B11" s="420" t="s">
        <v>373</v>
      </c>
      <c r="C11" s="420" t="s">
        <v>374</v>
      </c>
      <c r="D11" s="420" t="s">
        <v>303</v>
      </c>
      <c r="E11" s="421" t="s">
        <v>375</v>
      </c>
      <c r="F11" s="421" t="s">
        <v>376</v>
      </c>
      <c r="G11" s="422" t="s">
        <v>377</v>
      </c>
      <c r="H11" s="422" t="s">
        <v>378</v>
      </c>
      <c r="I11" s="423" t="s">
        <v>379</v>
      </c>
      <c r="J11" s="422" t="s">
        <v>380</v>
      </c>
      <c r="K11" s="423" t="s">
        <v>381</v>
      </c>
      <c r="L11" s="423" t="s">
        <v>382</v>
      </c>
      <c r="M11" s="423" t="s">
        <v>383</v>
      </c>
      <c r="N11" s="424" t="s">
        <v>384</v>
      </c>
    </row>
    <row r="12" spans="1:18" ht="18" customHeight="1">
      <c r="A12" s="402" t="s">
        <v>297</v>
      </c>
      <c r="B12" s="425">
        <f t="shared" ref="B12:N12" si="4">SUM(B4:F4)/5</f>
        <v>525615.19999999995</v>
      </c>
      <c r="C12" s="425">
        <f t="shared" si="4"/>
        <v>523649.8</v>
      </c>
      <c r="D12" s="425">
        <f t="shared" si="4"/>
        <v>531889</v>
      </c>
      <c r="E12" s="425">
        <f t="shared" si="4"/>
        <v>526793.19999999995</v>
      </c>
      <c r="F12" s="426">
        <f t="shared" si="4"/>
        <v>540470.4</v>
      </c>
      <c r="G12" s="427">
        <f t="shared" si="4"/>
        <v>544832.4</v>
      </c>
      <c r="H12" s="428">
        <f t="shared" si="4"/>
        <v>554419.6</v>
      </c>
      <c r="I12" s="429">
        <f t="shared" si="4"/>
        <v>549789.6</v>
      </c>
      <c r="J12" s="428">
        <f t="shared" si="4"/>
        <v>550067.80000000005</v>
      </c>
      <c r="K12" s="429">
        <f t="shared" si="4"/>
        <v>540178.19999999995</v>
      </c>
      <c r="L12" s="429">
        <f t="shared" si="4"/>
        <v>540343.6</v>
      </c>
      <c r="M12" s="429">
        <f t="shared" si="4"/>
        <v>524268.4</v>
      </c>
      <c r="N12" s="430">
        <f t="shared" si="4"/>
        <v>529380.80000000005</v>
      </c>
    </row>
    <row r="13" spans="1:18" ht="18" customHeight="1">
      <c r="A13" s="402" t="s">
        <v>298</v>
      </c>
      <c r="B13" s="425">
        <f t="shared" ref="B13:K14" si="5">SUM(B5:F5)/5</f>
        <v>325277.8</v>
      </c>
      <c r="C13" s="425">
        <f t="shared" si="5"/>
        <v>322966.8</v>
      </c>
      <c r="D13" s="425">
        <f t="shared" si="5"/>
        <v>326026.8</v>
      </c>
      <c r="E13" s="425">
        <f t="shared" si="5"/>
        <v>326809.2</v>
      </c>
      <c r="F13" s="426">
        <f t="shared" si="5"/>
        <v>325013.8</v>
      </c>
      <c r="G13" s="427">
        <f t="shared" si="5"/>
        <v>329159.8</v>
      </c>
      <c r="H13" s="428">
        <f t="shared" si="5"/>
        <v>333242.59999999998</v>
      </c>
      <c r="I13" s="429">
        <f t="shared" si="5"/>
        <v>328161</v>
      </c>
      <c r="J13" s="428">
        <f t="shared" si="5"/>
        <v>324163</v>
      </c>
      <c r="K13" s="429">
        <f t="shared" si="5"/>
        <v>325524.2</v>
      </c>
      <c r="L13" s="429">
        <f t="shared" ref="L13:N14" si="6">SUM(L5:P5)/5</f>
        <v>321154.2</v>
      </c>
      <c r="M13" s="429">
        <f t="shared" si="6"/>
        <v>312980.8</v>
      </c>
      <c r="N13" s="430">
        <f t="shared" si="6"/>
        <v>308478.40000000002</v>
      </c>
    </row>
    <row r="14" spans="1:18" ht="18" customHeight="1">
      <c r="A14" s="402" t="s">
        <v>299</v>
      </c>
      <c r="B14" s="425">
        <f t="shared" si="5"/>
        <v>81774</v>
      </c>
      <c r="C14" s="425">
        <f t="shared" si="5"/>
        <v>82490.2</v>
      </c>
      <c r="D14" s="425">
        <f t="shared" si="5"/>
        <v>86701.8</v>
      </c>
      <c r="E14" s="425">
        <f t="shared" si="5"/>
        <v>87385.4</v>
      </c>
      <c r="F14" s="426">
        <f t="shared" si="5"/>
        <v>92537.4</v>
      </c>
      <c r="G14" s="427">
        <f t="shared" si="5"/>
        <v>95814.2</v>
      </c>
      <c r="H14" s="428">
        <f t="shared" si="5"/>
        <v>99738.2</v>
      </c>
      <c r="I14" s="429">
        <f t="shared" si="5"/>
        <v>99932.800000000003</v>
      </c>
      <c r="J14" s="428">
        <f t="shared" si="5"/>
        <v>101313.8</v>
      </c>
      <c r="K14" s="429">
        <f t="shared" si="5"/>
        <v>96751.8</v>
      </c>
      <c r="L14" s="429">
        <f t="shared" si="6"/>
        <v>95434</v>
      </c>
      <c r="M14" s="429">
        <f t="shared" si="6"/>
        <v>89480.4</v>
      </c>
      <c r="N14" s="430">
        <f>SUM(N6:R6)/5</f>
        <v>90445.8</v>
      </c>
    </row>
    <row r="15" spans="1:18" ht="18" customHeight="1">
      <c r="A15" s="402" t="s">
        <v>300</v>
      </c>
      <c r="B15" s="425">
        <f t="shared" ref="B15:N15" si="7">B12-B14</f>
        <v>443841.19999999995</v>
      </c>
      <c r="C15" s="425">
        <f t="shared" si="7"/>
        <v>441159.6</v>
      </c>
      <c r="D15" s="425">
        <f t="shared" si="7"/>
        <v>445187.2</v>
      </c>
      <c r="E15" s="425">
        <f t="shared" si="7"/>
        <v>439407.79999999993</v>
      </c>
      <c r="F15" s="426">
        <f t="shared" si="7"/>
        <v>447933</v>
      </c>
      <c r="G15" s="427">
        <f t="shared" si="7"/>
        <v>449018.2</v>
      </c>
      <c r="H15" s="428">
        <f t="shared" si="7"/>
        <v>454681.39999999997</v>
      </c>
      <c r="I15" s="429">
        <f t="shared" si="7"/>
        <v>449856.8</v>
      </c>
      <c r="J15" s="428">
        <f t="shared" si="7"/>
        <v>448754.00000000006</v>
      </c>
      <c r="K15" s="429">
        <f t="shared" si="7"/>
        <v>443426.39999999997</v>
      </c>
      <c r="L15" s="429">
        <f t="shared" si="7"/>
        <v>444909.6</v>
      </c>
      <c r="M15" s="429">
        <f t="shared" si="7"/>
        <v>434788</v>
      </c>
      <c r="N15" s="430">
        <f t="shared" si="7"/>
        <v>438935.00000000006</v>
      </c>
    </row>
    <row r="16" spans="1:18" ht="18" customHeight="1">
      <c r="A16" s="412" t="s">
        <v>301</v>
      </c>
      <c r="B16" s="431">
        <f t="shared" ref="B16:G16" si="8">B13/B15</f>
        <v>0.73286977414444632</v>
      </c>
      <c r="C16" s="431">
        <f t="shared" si="8"/>
        <v>0.73208607497150691</v>
      </c>
      <c r="D16" s="431">
        <f t="shared" si="8"/>
        <v>0.73233641937593885</v>
      </c>
      <c r="E16" s="431">
        <f t="shared" si="8"/>
        <v>0.74374920062866445</v>
      </c>
      <c r="F16" s="432">
        <f t="shared" si="8"/>
        <v>0.72558574608256143</v>
      </c>
      <c r="G16" s="480">
        <f t="shared" si="8"/>
        <v>0.73306560847644919</v>
      </c>
      <c r="H16" s="433">
        <f>H13/H15</f>
        <v>0.7329145199253807</v>
      </c>
      <c r="I16" s="433">
        <f>I13/I15</f>
        <v>0.72947880303243162</v>
      </c>
      <c r="J16" s="434">
        <f>J13/J15</f>
        <v>0.72236236334383641</v>
      </c>
      <c r="K16" s="481">
        <f>K13/K15</f>
        <v>0.73411100466729096</v>
      </c>
      <c r="L16" s="481">
        <f t="shared" ref="L16:N16" si="9">L13/L15</f>
        <v>0.72184147071674787</v>
      </c>
      <c r="M16" s="481">
        <f t="shared" si="9"/>
        <v>0.7198469138982676</v>
      </c>
      <c r="N16" s="435">
        <f t="shared" si="9"/>
        <v>0.70278833995921941</v>
      </c>
    </row>
    <row r="17" spans="1:15" ht="18" customHeight="1" thickBot="1">
      <c r="A17" s="415" t="s">
        <v>372</v>
      </c>
      <c r="B17" s="436">
        <f t="shared" ref="B17:G17" si="10">B16*100</f>
        <v>73.286977414444635</v>
      </c>
      <c r="C17" s="436">
        <f t="shared" si="10"/>
        <v>73.208607497150695</v>
      </c>
      <c r="D17" s="436">
        <f t="shared" si="10"/>
        <v>73.233641937593887</v>
      </c>
      <c r="E17" s="436">
        <f t="shared" si="10"/>
        <v>74.374920062866451</v>
      </c>
      <c r="F17" s="436">
        <f t="shared" si="10"/>
        <v>72.558574608256137</v>
      </c>
      <c r="G17" s="438">
        <f t="shared" si="10"/>
        <v>73.306560847644917</v>
      </c>
      <c r="H17" s="438">
        <f>H16*100</f>
        <v>73.291451992538072</v>
      </c>
      <c r="I17" s="438">
        <f>I16*100</f>
        <v>72.947880303243167</v>
      </c>
      <c r="J17" s="437">
        <f>J16*100</f>
        <v>72.236236334383648</v>
      </c>
      <c r="K17" s="438">
        <f>K16*100</f>
        <v>73.411100466729096</v>
      </c>
      <c r="L17" s="438">
        <f t="shared" ref="L17:N17" si="11">L16*100</f>
        <v>72.184147071674786</v>
      </c>
      <c r="M17" s="438">
        <f t="shared" si="11"/>
        <v>71.984691389826764</v>
      </c>
      <c r="N17" s="439">
        <f t="shared" si="11"/>
        <v>70.278833995921943</v>
      </c>
    </row>
    <row r="18" spans="1:15">
      <c r="B18" s="440"/>
      <c r="H18" s="441" t="s">
        <v>304</v>
      </c>
    </row>
    <row r="19" spans="1:15" ht="57.75" customHeight="1">
      <c r="A19" s="682" t="s">
        <v>351</v>
      </c>
      <c r="B19" s="682"/>
      <c r="C19" s="682"/>
      <c r="D19" s="682"/>
      <c r="E19" s="682"/>
      <c r="F19" s="682"/>
      <c r="G19" s="682"/>
      <c r="H19" s="682"/>
      <c r="I19" s="682"/>
      <c r="J19" s="682"/>
      <c r="K19" s="682"/>
    </row>
    <row r="20" spans="1:15" ht="123.75" customHeight="1">
      <c r="A20" s="682"/>
      <c r="B20" s="682"/>
      <c r="C20" s="682"/>
      <c r="D20" s="682"/>
      <c r="E20" s="682"/>
      <c r="F20" s="682"/>
      <c r="G20" s="682"/>
      <c r="H20" s="682"/>
      <c r="I20" s="682"/>
      <c r="J20" s="682"/>
      <c r="K20" s="682"/>
    </row>
    <row r="21" spans="1:15">
      <c r="A21" s="682"/>
      <c r="B21" s="682"/>
      <c r="C21" s="682"/>
      <c r="D21" s="682"/>
      <c r="E21" s="682"/>
      <c r="F21" s="682"/>
      <c r="G21" s="682"/>
      <c r="H21" s="682"/>
      <c r="I21" s="682"/>
      <c r="J21" s="682"/>
      <c r="K21" s="682"/>
    </row>
    <row r="22" spans="1:15">
      <c r="A22" s="682"/>
      <c r="B22" s="682"/>
      <c r="C22" s="682"/>
      <c r="D22" s="682"/>
      <c r="E22" s="682"/>
      <c r="F22" s="682"/>
      <c r="G22" s="682"/>
      <c r="H22" s="682"/>
      <c r="I22" s="682"/>
      <c r="J22" s="682"/>
      <c r="K22" s="682"/>
    </row>
    <row r="23" spans="1:15">
      <c r="A23" s="682"/>
      <c r="B23" s="682"/>
      <c r="C23" s="682"/>
      <c r="D23" s="682"/>
      <c r="E23" s="682"/>
      <c r="F23" s="682"/>
      <c r="G23" s="682"/>
      <c r="H23" s="682"/>
      <c r="I23" s="682"/>
      <c r="J23" s="682"/>
      <c r="K23" s="682"/>
      <c r="L23" s="683">
        <f ca="1">NOW()</f>
        <v>44014.454117592592</v>
      </c>
      <c r="M23" s="683"/>
      <c r="N23" s="452"/>
      <c r="O23" s="452"/>
    </row>
    <row r="24" spans="1:15" ht="13.5" customHeight="1">
      <c r="A24" s="442"/>
      <c r="B24" s="442"/>
      <c r="C24" s="442"/>
      <c r="D24" s="442"/>
      <c r="E24" s="442"/>
      <c r="F24" s="442"/>
      <c r="G24" s="443"/>
      <c r="H24" s="443"/>
      <c r="I24" s="443"/>
      <c r="J24" s="443"/>
      <c r="K24" s="443"/>
      <c r="L24" s="443"/>
      <c r="M24" s="443"/>
      <c r="N24" s="443"/>
      <c r="O24" s="443"/>
    </row>
    <row r="25" spans="1:15" ht="15" customHeight="1">
      <c r="A25" s="442"/>
      <c r="B25" s="442"/>
      <c r="C25" s="442"/>
      <c r="D25" s="442"/>
      <c r="E25" s="442"/>
      <c r="F25" s="684"/>
      <c r="G25" s="684"/>
      <c r="H25" s="684"/>
      <c r="I25" s="684"/>
      <c r="J25" s="684"/>
      <c r="K25" s="684"/>
      <c r="L25" s="684"/>
      <c r="M25" s="684"/>
      <c r="N25" s="444"/>
      <c r="O25" s="444"/>
    </row>
    <row r="26" spans="1:15">
      <c r="B26" s="445" t="s">
        <v>385</v>
      </c>
      <c r="C26" s="446"/>
    </row>
    <row r="27" spans="1:15">
      <c r="A27" s="447"/>
      <c r="B27" s="448" t="s">
        <v>386</v>
      </c>
      <c r="C27" s="448" t="s">
        <v>387</v>
      </c>
      <c r="D27" s="449" t="s">
        <v>388</v>
      </c>
      <c r="E27" s="449" t="s">
        <v>389</v>
      </c>
      <c r="F27" s="449" t="s">
        <v>390</v>
      </c>
      <c r="G27" s="449" t="s">
        <v>391</v>
      </c>
      <c r="H27" s="449" t="s">
        <v>305</v>
      </c>
      <c r="I27" s="449" t="s">
        <v>306</v>
      </c>
      <c r="J27" s="449" t="s">
        <v>307</v>
      </c>
      <c r="K27" s="449" t="s">
        <v>392</v>
      </c>
      <c r="L27" s="449" t="s">
        <v>393</v>
      </c>
      <c r="M27" s="449" t="s">
        <v>394</v>
      </c>
      <c r="N27" s="449" t="s">
        <v>395</v>
      </c>
    </row>
    <row r="28" spans="1:15">
      <c r="B28" s="396">
        <v>73.286977414444635</v>
      </c>
      <c r="C28" s="396">
        <v>73.208607497150695</v>
      </c>
      <c r="D28" s="396">
        <v>73.233641937593887</v>
      </c>
      <c r="E28" s="396">
        <v>74.374920062866451</v>
      </c>
      <c r="F28" s="396">
        <v>72.558574608256137</v>
      </c>
      <c r="G28" s="396">
        <v>73.306560847644917</v>
      </c>
      <c r="H28" s="396">
        <v>0.7329145199253807</v>
      </c>
      <c r="I28" s="396">
        <v>0.72947880303243162</v>
      </c>
      <c r="J28" s="396">
        <v>0.72236236334383597</v>
      </c>
      <c r="K28" s="396">
        <v>0.73411100466729096</v>
      </c>
      <c r="L28" s="396">
        <v>0.72184147071674787</v>
      </c>
      <c r="M28" s="396">
        <v>0.7198469138982676</v>
      </c>
      <c r="N28" s="396">
        <v>0.70278833995921941</v>
      </c>
    </row>
  </sheetData>
  <mergeCells count="3">
    <mergeCell ref="A19:K23"/>
    <mergeCell ref="L23:M23"/>
    <mergeCell ref="F25:M25"/>
  </mergeCells>
  <phoneticPr fontId="3"/>
  <pageMargins left="0.47244094488188981" right="0.15748031496062992" top="0.98425196850393704" bottom="0.43307086614173229" header="0.51181102362204722" footer="0.51181102362204722"/>
  <pageSetup paperSize="9" scale="6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6"/>
  <sheetViews>
    <sheetView showGridLines="0" workbookViewId="0">
      <selection activeCell="F16" sqref="F16"/>
    </sheetView>
  </sheetViews>
  <sheetFormatPr defaultRowHeight="13.5"/>
  <cols>
    <col min="1" max="1" width="0.875" style="99" customWidth="1"/>
    <col min="2" max="2" width="3" style="99" customWidth="1"/>
    <col min="3" max="3" width="3.5" style="99" customWidth="1"/>
    <col min="4" max="4" width="21" style="99" customWidth="1"/>
    <col min="5" max="7" width="16.375" style="99" customWidth="1"/>
    <col min="8" max="8" width="0.875" style="99" customWidth="1"/>
    <col min="9" max="9" width="1.875" style="99" customWidth="1"/>
    <col min="10" max="16384" width="9" style="99"/>
  </cols>
  <sheetData>
    <row r="2" spans="2:10" ht="6.75" customHeight="1">
      <c r="D2" s="685"/>
      <c r="E2" s="686"/>
      <c r="F2" s="686"/>
    </row>
    <row r="3" spans="2:10" ht="14.25">
      <c r="D3" s="368" t="s">
        <v>186</v>
      </c>
    </row>
    <row r="4" spans="2:10" ht="15" customHeight="1">
      <c r="G4" s="369" t="s">
        <v>171</v>
      </c>
    </row>
    <row r="5" spans="2:10" ht="34.5" customHeight="1">
      <c r="B5" s="370"/>
      <c r="C5" s="371"/>
      <c r="D5" s="372"/>
      <c r="E5" s="218" t="s">
        <v>184</v>
      </c>
      <c r="F5" s="219" t="s">
        <v>172</v>
      </c>
      <c r="G5" s="220" t="s">
        <v>173</v>
      </c>
    </row>
    <row r="6" spans="2:10" ht="24.75" customHeight="1">
      <c r="B6" s="370" t="s">
        <v>174</v>
      </c>
      <c r="C6" s="371"/>
      <c r="D6" s="372"/>
      <c r="E6" s="382">
        <f>'波及効果測定(+5)'!DK47</f>
        <v>9780463.346777264</v>
      </c>
      <c r="F6" s="383">
        <f>'波及効果測定(+5)'!DQ47</f>
        <v>759997.40505347471</v>
      </c>
      <c r="G6" s="384">
        <f>E6+F6</f>
        <v>10540460.751830738</v>
      </c>
      <c r="H6" s="373"/>
      <c r="J6" s="373"/>
    </row>
    <row r="7" spans="2:10" ht="24.75" customHeight="1">
      <c r="B7" s="374"/>
      <c r="C7" s="375" t="s">
        <v>175</v>
      </c>
      <c r="D7" s="376"/>
      <c r="E7" s="385">
        <f>'波及効果測定(+5)'!DL47</f>
        <v>3735163</v>
      </c>
      <c r="F7" s="386">
        <f>'波及効果測定(+5)'!DR47</f>
        <v>492078</v>
      </c>
      <c r="G7" s="387">
        <f>E7+F7</f>
        <v>4227241</v>
      </c>
      <c r="J7" s="373"/>
    </row>
    <row r="8" spans="2:10" ht="24.75" customHeight="1">
      <c r="B8" s="374"/>
      <c r="C8" s="377"/>
      <c r="D8" s="378" t="s">
        <v>176</v>
      </c>
      <c r="E8" s="385">
        <f>'波及効果測定(+5)'!DM47</f>
        <v>1221326</v>
      </c>
      <c r="F8" s="386">
        <f>'波及効果測定(+5)'!DS47</f>
        <v>163273</v>
      </c>
      <c r="G8" s="387">
        <f>E8+F8</f>
        <v>1384599</v>
      </c>
      <c r="J8" s="373"/>
    </row>
    <row r="9" spans="2:10" ht="24.75" customHeight="1">
      <c r="B9" s="379" t="s">
        <v>177</v>
      </c>
      <c r="C9" s="380"/>
      <c r="D9" s="381"/>
      <c r="E9" s="388">
        <f>'波及効果測定(+5)'!DN47</f>
        <v>8123</v>
      </c>
      <c r="F9" s="389">
        <f>'波及効果測定(+5)'!DT47</f>
        <v>570</v>
      </c>
      <c r="G9" s="390">
        <f>E9+F9</f>
        <v>8693</v>
      </c>
      <c r="J9" s="373"/>
    </row>
    <row r="10" spans="2:10" ht="24.75" customHeight="1">
      <c r="B10" s="99" t="s">
        <v>178</v>
      </c>
    </row>
    <row r="11" spans="2:10" ht="9" customHeight="1"/>
    <row r="12" spans="2:10">
      <c r="F12" s="369" t="s">
        <v>179</v>
      </c>
    </row>
    <row r="13" spans="2:10" ht="20.25" customHeight="1">
      <c r="D13" s="221" t="s">
        <v>185</v>
      </c>
      <c r="E13" s="208" t="s">
        <v>149</v>
      </c>
      <c r="F13" s="102" t="s">
        <v>180</v>
      </c>
    </row>
    <row r="14" spans="2:10" ht="15.75" customHeight="1">
      <c r="D14" s="393" t="s">
        <v>181</v>
      </c>
      <c r="E14" s="393" t="s">
        <v>182</v>
      </c>
      <c r="F14" s="393" t="s">
        <v>183</v>
      </c>
    </row>
    <row r="15" spans="2:10" ht="24.75" customHeight="1">
      <c r="D15" s="391">
        <f>G6</f>
        <v>10540460.751830738</v>
      </c>
      <c r="E15" s="391">
        <f>'波及効果測定(+5)'!DY52</f>
        <v>6363989</v>
      </c>
      <c r="F15" s="392">
        <f>D15/E15</f>
        <v>1.6562663373287945</v>
      </c>
    </row>
    <row r="16" spans="2:10" ht="8.25" customHeight="1"/>
  </sheetData>
  <mergeCells count="1">
    <mergeCell ref="D2:F2"/>
  </mergeCells>
  <phoneticPr fontId="3"/>
  <pageMargins left="0.74803149606299213" right="0.74803149606299213"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5"/>
  <sheetViews>
    <sheetView showGridLines="0" topLeftCell="A4" zoomScale="70" zoomScaleNormal="70" workbookViewId="0">
      <selection activeCell="Y13" sqref="Y13"/>
    </sheetView>
  </sheetViews>
  <sheetFormatPr defaultRowHeight="13.5"/>
  <cols>
    <col min="1" max="1" width="3.625" customWidth="1"/>
    <col min="2" max="2" width="4.5" bestFit="1" customWidth="1"/>
    <col min="3" max="3" width="18.125" bestFit="1" customWidth="1"/>
    <col min="4" max="6" width="13.75" customWidth="1"/>
    <col min="21" max="21" width="8.5" customWidth="1"/>
    <col min="22" max="22" width="2.25" customWidth="1"/>
  </cols>
  <sheetData>
    <row r="1" spans="2:6" ht="14.25">
      <c r="B1" s="29" t="s">
        <v>162</v>
      </c>
      <c r="C1" s="30"/>
    </row>
    <row r="3" spans="2:6">
      <c r="B3" s="30" t="s">
        <v>35</v>
      </c>
    </row>
    <row r="4" spans="2:6">
      <c r="F4" s="28" t="s">
        <v>30</v>
      </c>
    </row>
    <row r="5" spans="2:6" ht="17.100000000000001" customHeight="1">
      <c r="B5" s="26"/>
      <c r="C5" s="27"/>
      <c r="D5" s="22" t="s">
        <v>59</v>
      </c>
      <c r="E5" s="22" t="s">
        <v>58</v>
      </c>
      <c r="F5" s="23" t="s">
        <v>29</v>
      </c>
    </row>
    <row r="6" spans="2:6" ht="17.100000000000001" customHeight="1">
      <c r="B6" s="12" t="str">
        <f>'波及効果測定(+5)'!B8</f>
        <v>01</v>
      </c>
      <c r="C6" s="13" t="str">
        <f>'波及効果測定(+5)'!C8</f>
        <v>農業</v>
      </c>
      <c r="D6" s="14">
        <f>'波及効果測定(+5)'!DK8</f>
        <v>3933728.8381262003</v>
      </c>
      <c r="E6" s="24">
        <f>'波及効果測定(+5)'!DQ8</f>
        <v>20338.77305435271</v>
      </c>
      <c r="F6" s="24">
        <f>SUM(D6:E6)</f>
        <v>3954067.6111805527</v>
      </c>
    </row>
    <row r="7" spans="2:6" ht="17.100000000000001" customHeight="1">
      <c r="B7" s="15" t="str">
        <f>'波及効果測定(+5)'!B9</f>
        <v>02</v>
      </c>
      <c r="C7" s="16" t="str">
        <f>'波及効果測定(+5)'!C9</f>
        <v>林業</v>
      </c>
      <c r="D7" s="17">
        <f>'波及効果測定(+5)'!DK9</f>
        <v>3082.6759820778188</v>
      </c>
      <c r="E7" s="25">
        <f>'波及効果測定(+5)'!DQ9</f>
        <v>765.41855330210547</v>
      </c>
      <c r="F7" s="25">
        <f>SUM(D7:E7)</f>
        <v>3848.0945353799243</v>
      </c>
    </row>
    <row r="8" spans="2:6" ht="17.100000000000001" customHeight="1">
      <c r="B8" s="15" t="str">
        <f>'波及効果測定(+5)'!B10</f>
        <v>03</v>
      </c>
      <c r="C8" s="16" t="str">
        <f>'波及効果測定(+5)'!C10</f>
        <v>漁業</v>
      </c>
      <c r="D8" s="17">
        <f>'波及効果測定(+5)'!DK10</f>
        <v>342875.01310610853</v>
      </c>
      <c r="E8" s="25">
        <f>'波及効果測定(+5)'!DQ10</f>
        <v>2343.4205310172888</v>
      </c>
      <c r="F8" s="25">
        <f t="shared" ref="F8:F44" si="0">SUM(D8:E8)</f>
        <v>345218.43363712583</v>
      </c>
    </row>
    <row r="9" spans="2:6" ht="17.100000000000001" customHeight="1">
      <c r="B9" s="15" t="str">
        <f>'波及効果測定(+5)'!B11</f>
        <v>06</v>
      </c>
      <c r="C9" s="16" t="str">
        <f>'波及効果測定(+5)'!C11</f>
        <v>鉱業</v>
      </c>
      <c r="D9" s="17">
        <f>'波及効果測定(+5)'!DK11</f>
        <v>3123.7058437573151</v>
      </c>
      <c r="E9" s="25">
        <f>'波及効果測定(+5)'!DQ11</f>
        <v>815.81914299924165</v>
      </c>
      <c r="F9" s="25">
        <f t="shared" si="0"/>
        <v>3939.5249867565567</v>
      </c>
    </row>
    <row r="10" spans="2:6" ht="17.100000000000001" customHeight="1">
      <c r="B10" s="15" t="str">
        <f>'波及効果測定(+5)'!B12</f>
        <v>11</v>
      </c>
      <c r="C10" s="16" t="str">
        <f>'波及効果測定(+5)'!C12</f>
        <v>飲食料品</v>
      </c>
      <c r="D10" s="17">
        <f>'波及効果測定(+5)'!DK12</f>
        <v>4292062.9948410988</v>
      </c>
      <c r="E10" s="25">
        <f>'波及効果測定(+5)'!DQ12</f>
        <v>52927.699810684862</v>
      </c>
      <c r="F10" s="25">
        <f t="shared" si="0"/>
        <v>4344990.6946517834</v>
      </c>
    </row>
    <row r="11" spans="2:6" ht="17.100000000000001" customHeight="1">
      <c r="B11" s="15" t="str">
        <f>'波及効果測定(+5)'!B13</f>
        <v>15</v>
      </c>
      <c r="C11" s="16" t="str">
        <f>'波及効果測定(+5)'!C13</f>
        <v>繊維製品</v>
      </c>
      <c r="D11" s="17">
        <f>'波及効果測定(+5)'!DK13</f>
        <v>1185.382581066898</v>
      </c>
      <c r="E11" s="25">
        <f>'波及効果測定(+5)'!DQ13</f>
        <v>874.92159926172997</v>
      </c>
      <c r="F11" s="25">
        <f t="shared" si="0"/>
        <v>2060.3041803286278</v>
      </c>
    </row>
    <row r="12" spans="2:6" ht="17.100000000000001" customHeight="1">
      <c r="B12" s="15" t="str">
        <f>'波及効果測定(+5)'!B14</f>
        <v>16</v>
      </c>
      <c r="C12" s="16" t="str">
        <f>'波及効果測定(+5)'!C14</f>
        <v>パルプ・紙・木製品</v>
      </c>
      <c r="D12" s="17">
        <f>'波及効果測定(+5)'!DK14</f>
        <v>30259.775250277387</v>
      </c>
      <c r="E12" s="25">
        <f>'波及効果測定(+5)'!DQ14</f>
        <v>1678.2590140877078</v>
      </c>
      <c r="F12" s="25">
        <f t="shared" si="0"/>
        <v>31938.034264365095</v>
      </c>
    </row>
    <row r="13" spans="2:6" ht="17.100000000000001" customHeight="1">
      <c r="B13" s="15" t="str">
        <f>'波及効果測定(+5)'!B15</f>
        <v>20</v>
      </c>
      <c r="C13" s="16" t="str">
        <f>'波及効果測定(+5)'!C15</f>
        <v>化学製品</v>
      </c>
      <c r="D13" s="17">
        <f>'波及効果測定(+5)'!DK15</f>
        <v>11224.716273346319</v>
      </c>
      <c r="E13" s="25">
        <f>'波及効果測定(+5)'!DQ15</f>
        <v>920.71205210533503</v>
      </c>
      <c r="F13" s="25">
        <f t="shared" si="0"/>
        <v>12145.428325451654</v>
      </c>
    </row>
    <row r="14" spans="2:6" ht="17.100000000000001" customHeight="1">
      <c r="B14" s="15" t="str">
        <f>'波及効果測定(+5)'!B16</f>
        <v>21</v>
      </c>
      <c r="C14" s="16" t="str">
        <f>'波及効果測定(+5)'!C16</f>
        <v>石油・石炭製品</v>
      </c>
      <c r="D14" s="17">
        <f>'波及効果測定(+5)'!DK16</f>
        <v>1878.0787661560153</v>
      </c>
      <c r="E14" s="25">
        <f>'波及効果測定(+5)'!DQ16</f>
        <v>584.0716636231208</v>
      </c>
      <c r="F14" s="25">
        <f t="shared" si="0"/>
        <v>2462.1504297791362</v>
      </c>
    </row>
    <row r="15" spans="2:6" ht="17.100000000000001" customHeight="1">
      <c r="B15" s="15" t="str">
        <f>'波及効果測定(+5)'!B17</f>
        <v>22</v>
      </c>
      <c r="C15" s="16" t="str">
        <f>'波及効果測定(+5)'!C17</f>
        <v>プラスチック・ゴム製品</v>
      </c>
      <c r="D15" s="17">
        <f>'波及効果測定(+5)'!DK17</f>
        <v>8109.0174085654271</v>
      </c>
      <c r="E15" s="25">
        <f>'波及効果測定(+5)'!DQ17</f>
        <v>775.94832764702028</v>
      </c>
      <c r="F15" s="25">
        <f t="shared" si="0"/>
        <v>8884.9657362124472</v>
      </c>
    </row>
    <row r="16" spans="2:6" ht="17.100000000000001" customHeight="1">
      <c r="B16" s="15" t="str">
        <f>'波及効果測定(+5)'!B18</f>
        <v>25</v>
      </c>
      <c r="C16" s="16" t="str">
        <f>'波及効果測定(+5)'!C18</f>
        <v>窯業・土石製品</v>
      </c>
      <c r="D16" s="17">
        <f>'波及効果測定(+5)'!DK18</f>
        <v>8137.3112038819754</v>
      </c>
      <c r="E16" s="25">
        <f>'波及効果測定(+5)'!DQ18</f>
        <v>516.41472092611991</v>
      </c>
      <c r="F16" s="25">
        <f t="shared" si="0"/>
        <v>8653.7259248080954</v>
      </c>
    </row>
    <row r="17" spans="2:6" ht="17.100000000000001" customHeight="1">
      <c r="B17" s="15" t="str">
        <f>'波及効果測定(+5)'!B19</f>
        <v>26</v>
      </c>
      <c r="C17" s="16" t="str">
        <f>'波及効果測定(+5)'!C19</f>
        <v>鉄鋼</v>
      </c>
      <c r="D17" s="17">
        <f>'波及効果測定(+5)'!DK19</f>
        <v>67.991083023024729</v>
      </c>
      <c r="E17" s="25">
        <f>'波及効果測定(+5)'!DQ19</f>
        <v>12.713933919600796</v>
      </c>
      <c r="F17" s="25">
        <f t="shared" si="0"/>
        <v>80.70501694262552</v>
      </c>
    </row>
    <row r="18" spans="2:6" ht="17.100000000000001" customHeight="1">
      <c r="B18" s="15" t="str">
        <f>'波及効果測定(+5)'!B20</f>
        <v>27</v>
      </c>
      <c r="C18" s="16" t="str">
        <f>'波及効果測定(+5)'!C20</f>
        <v>非鉄金属</v>
      </c>
      <c r="D18" s="17">
        <f>'波及効果測定(+5)'!DK20</f>
        <v>86.900158728551133</v>
      </c>
      <c r="E18" s="25">
        <f>'波及効果測定(+5)'!DQ20</f>
        <v>26.445329211447628</v>
      </c>
      <c r="F18" s="25">
        <f t="shared" si="0"/>
        <v>113.34548793999876</v>
      </c>
    </row>
    <row r="19" spans="2:6" ht="17.100000000000001" customHeight="1">
      <c r="B19" s="15" t="str">
        <f>'波及効果測定(+5)'!B21</f>
        <v>28</v>
      </c>
      <c r="C19" s="16" t="str">
        <f>'波及効果測定(+5)'!C21</f>
        <v>金属製品</v>
      </c>
      <c r="D19" s="17">
        <f>'波及効果測定(+5)'!DK21</f>
        <v>5769.9377571730874</v>
      </c>
      <c r="E19" s="25">
        <f>'波及効果測定(+5)'!DQ21</f>
        <v>390.73690769161271</v>
      </c>
      <c r="F19" s="25">
        <f t="shared" si="0"/>
        <v>6160.6746648647004</v>
      </c>
    </row>
    <row r="20" spans="2:6" ht="17.100000000000001" customHeight="1">
      <c r="B20" s="15" t="str">
        <f>'波及効果測定(+5)'!B22</f>
        <v>29</v>
      </c>
      <c r="C20" s="16" t="str">
        <f>'波及効果測定(+5)'!C22</f>
        <v>はん用機械</v>
      </c>
      <c r="D20" s="17">
        <f>'波及効果測定(+5)'!DK22</f>
        <v>37.824074812019674</v>
      </c>
      <c r="E20" s="25">
        <f>'波及効果測定(+5)'!DQ22</f>
        <v>14.952983227349147</v>
      </c>
      <c r="F20" s="25">
        <f t="shared" si="0"/>
        <v>52.777058039368825</v>
      </c>
    </row>
    <row r="21" spans="2:6" ht="17.100000000000001" customHeight="1">
      <c r="B21" s="15" t="str">
        <f>'波及効果測定(+5)'!B23</f>
        <v>30</v>
      </c>
      <c r="C21" s="16" t="str">
        <f>'波及効果測定(+5)'!C23</f>
        <v>生産用機械</v>
      </c>
      <c r="D21" s="17">
        <f>'波及効果測定(+5)'!DK23</f>
        <v>411.43869003690656</v>
      </c>
      <c r="E21" s="25">
        <f>'波及効果測定(+5)'!DQ23</f>
        <v>120.55058003601536</v>
      </c>
      <c r="F21" s="25">
        <f t="shared" si="0"/>
        <v>531.98927007292195</v>
      </c>
    </row>
    <row r="22" spans="2:6" ht="17.100000000000001" customHeight="1">
      <c r="B22" s="15" t="str">
        <f>'波及効果測定(+5)'!B24</f>
        <v>31</v>
      </c>
      <c r="C22" s="16" t="str">
        <f>'波及効果測定(+5)'!C24</f>
        <v>業務用機械</v>
      </c>
      <c r="D22" s="17">
        <f>'波及効果測定(+5)'!DK24</f>
        <v>107.15394504754647</v>
      </c>
      <c r="E22" s="25">
        <f>'波及効果測定(+5)'!DQ24</f>
        <v>83.770851547477264</v>
      </c>
      <c r="F22" s="25">
        <f t="shared" si="0"/>
        <v>190.92479659502374</v>
      </c>
    </row>
    <row r="23" spans="2:6" ht="17.100000000000001" customHeight="1">
      <c r="B23" s="15" t="str">
        <f>'波及効果測定(+5)'!B25</f>
        <v>32</v>
      </c>
      <c r="C23" s="16" t="str">
        <f>'波及効果測定(+5)'!C25</f>
        <v>電子部品</v>
      </c>
      <c r="D23" s="17">
        <f>'波及効果測定(+5)'!DK25</f>
        <v>1019.0459480946704</v>
      </c>
      <c r="E23" s="25">
        <f>'波及効果測定(+5)'!DQ25</f>
        <v>1023.1347841148601</v>
      </c>
      <c r="F23" s="25">
        <f t="shared" si="0"/>
        <v>2042.1807322095306</v>
      </c>
    </row>
    <row r="24" spans="2:6" ht="17.100000000000001" customHeight="1">
      <c r="B24" s="15" t="str">
        <f>'波及効果測定(+5)'!B26</f>
        <v>33</v>
      </c>
      <c r="C24" s="16" t="str">
        <f>'波及効果測定(+5)'!C26</f>
        <v>電気機械</v>
      </c>
      <c r="D24" s="17">
        <f>'波及効果測定(+5)'!DK26</f>
        <v>296.21684766895464</v>
      </c>
      <c r="E24" s="25">
        <f>'波及効果測定(+5)'!DQ26</f>
        <v>1797.344416106532</v>
      </c>
      <c r="F24" s="25">
        <f t="shared" si="0"/>
        <v>2093.5612637754866</v>
      </c>
    </row>
    <row r="25" spans="2:6" ht="17.100000000000001" customHeight="1">
      <c r="B25" s="15" t="str">
        <f>'波及効果測定(+5)'!B27</f>
        <v>34</v>
      </c>
      <c r="C25" s="16" t="str">
        <f>'波及効果測定(+5)'!C27</f>
        <v>情報通信機器</v>
      </c>
      <c r="D25" s="17">
        <f>'波及効果測定(+5)'!DK27</f>
        <v>73.521923120410563</v>
      </c>
      <c r="E25" s="25">
        <f>'波及効果測定(+5)'!DQ27</f>
        <v>1697.0220482293898</v>
      </c>
      <c r="F25" s="25">
        <f t="shared" si="0"/>
        <v>1770.5439713498004</v>
      </c>
    </row>
    <row r="26" spans="2:6" ht="17.100000000000001" customHeight="1">
      <c r="B26" s="15" t="str">
        <f>'波及効果測定(+5)'!B28</f>
        <v>35</v>
      </c>
      <c r="C26" s="16" t="str">
        <f>'波及効果測定(+5)'!C28</f>
        <v>輸送機械</v>
      </c>
      <c r="D26" s="17">
        <f>'波及効果測定(+5)'!DK28</f>
        <v>959.27800776772051</v>
      </c>
      <c r="E26" s="25">
        <f>'波及効果測定(+5)'!DQ28</f>
        <v>1300.8420576396413</v>
      </c>
      <c r="F26" s="25">
        <f t="shared" si="0"/>
        <v>2260.1200654073618</v>
      </c>
    </row>
    <row r="27" spans="2:6" ht="17.100000000000001" customHeight="1">
      <c r="B27" s="15" t="str">
        <f>'波及効果測定(+5)'!B29</f>
        <v>39</v>
      </c>
      <c r="C27" s="16" t="str">
        <f>'波及効果測定(+5)'!C29</f>
        <v>その他の製造工業製品</v>
      </c>
      <c r="D27" s="17">
        <f>'波及効果測定(+5)'!DK29</f>
        <v>7467.8951627270508</v>
      </c>
      <c r="E27" s="25">
        <f>'波及効果測定(+5)'!DQ29</f>
        <v>2954.2990743951123</v>
      </c>
      <c r="F27" s="25">
        <f t="shared" si="0"/>
        <v>10422.194237122163</v>
      </c>
    </row>
    <row r="28" spans="2:6" ht="17.100000000000001" customHeight="1">
      <c r="B28" s="15" t="str">
        <f>'波及効果測定(+5)'!B30</f>
        <v>41</v>
      </c>
      <c r="C28" s="16" t="str">
        <f>'波及効果測定(+5)'!C30</f>
        <v>建設</v>
      </c>
      <c r="D28" s="17">
        <f>'波及効果測定(+5)'!DK30</f>
        <v>14785.423914144845</v>
      </c>
      <c r="E28" s="25">
        <f>'波及効果測定(+5)'!DQ30</f>
        <v>4118.0320485755192</v>
      </c>
      <c r="F28" s="25">
        <f t="shared" si="0"/>
        <v>18903.455962720363</v>
      </c>
    </row>
    <row r="29" spans="2:6" ht="17.100000000000001" customHeight="1">
      <c r="B29" s="15" t="str">
        <f>'波及効果測定(+5)'!B31</f>
        <v>46</v>
      </c>
      <c r="C29" s="16" t="str">
        <f>'波及効果測定(+5)'!C31</f>
        <v>電力・ガス・熱供給</v>
      </c>
      <c r="D29" s="17">
        <f>'波及効果測定(+5)'!DK31</f>
        <v>56501.868123443288</v>
      </c>
      <c r="E29" s="25">
        <f>'波及効果測定(+5)'!DQ31</f>
        <v>17841.346921304288</v>
      </c>
      <c r="F29" s="25">
        <f t="shared" si="0"/>
        <v>74343.215044747572</v>
      </c>
    </row>
    <row r="30" spans="2:6" ht="17.100000000000001" customHeight="1">
      <c r="B30" s="15" t="str">
        <f>'波及効果測定(+5)'!B32</f>
        <v>47</v>
      </c>
      <c r="C30" s="16" t="str">
        <f>'波及効果測定(+5)'!C32</f>
        <v>水道</v>
      </c>
      <c r="D30" s="17">
        <f>'波及効果測定(+5)'!DK32</f>
        <v>11457.603099494056</v>
      </c>
      <c r="E30" s="25">
        <f>'波及効果測定(+5)'!DQ32</f>
        <v>8227.1726244511628</v>
      </c>
      <c r="F30" s="25">
        <f t="shared" si="0"/>
        <v>19684.775723945218</v>
      </c>
    </row>
    <row r="31" spans="2:6" ht="17.100000000000001" customHeight="1">
      <c r="B31" s="15" t="str">
        <f>'波及効果測定(+5)'!B33</f>
        <v>48</v>
      </c>
      <c r="C31" s="16" t="str">
        <f>'波及効果測定(+5)'!C33</f>
        <v>廃棄物処理</v>
      </c>
      <c r="D31" s="17">
        <f>'波及効果測定(+5)'!DK33</f>
        <v>7311.4463489715636</v>
      </c>
      <c r="E31" s="25">
        <f>'波及効果測定(+5)'!DQ33</f>
        <v>3000.576208201453</v>
      </c>
      <c r="F31" s="25">
        <f t="shared" si="0"/>
        <v>10312.022557173017</v>
      </c>
    </row>
    <row r="32" spans="2:6" ht="17.100000000000001" customHeight="1">
      <c r="B32" s="15" t="str">
        <f>'波及効果測定(+5)'!B34</f>
        <v>51</v>
      </c>
      <c r="C32" s="16" t="str">
        <f>'波及効果測定(+5)'!C34</f>
        <v>商業</v>
      </c>
      <c r="D32" s="17">
        <f>'波及効果測定(+5)'!DK34</f>
        <v>383179.6648875816</v>
      </c>
      <c r="E32" s="25">
        <f>'波及効果測定(+5)'!DQ34</f>
        <v>102678.08208762275</v>
      </c>
      <c r="F32" s="25">
        <f t="shared" si="0"/>
        <v>485857.74697520433</v>
      </c>
    </row>
    <row r="33" spans="2:6" ht="17.100000000000001" customHeight="1">
      <c r="B33" s="15" t="str">
        <f>'波及効果測定(+5)'!B35</f>
        <v>53</v>
      </c>
      <c r="C33" s="16" t="str">
        <f>'波及効果測定(+5)'!C35</f>
        <v>金融・保険</v>
      </c>
      <c r="D33" s="17">
        <f>'波及効果測定(+5)'!DK35</f>
        <v>51468.520382906056</v>
      </c>
      <c r="E33" s="25">
        <f>'波及効果測定(+5)'!DQ35</f>
        <v>59155.248958077405</v>
      </c>
      <c r="F33" s="25">
        <f t="shared" si="0"/>
        <v>110623.76934098346</v>
      </c>
    </row>
    <row r="34" spans="2:6" ht="17.100000000000001" customHeight="1">
      <c r="B34" s="15" t="str">
        <f>'波及効果測定(+5)'!B36</f>
        <v>55</v>
      </c>
      <c r="C34" s="16" t="str">
        <f>'波及効果測定(+5)'!C36</f>
        <v>不動産</v>
      </c>
      <c r="D34" s="17">
        <f>'波及効果測定(+5)'!DK36</f>
        <v>11940.950509894537</v>
      </c>
      <c r="E34" s="25">
        <f>'波及効果測定(+5)'!DQ36</f>
        <v>178407.10350157504</v>
      </c>
      <c r="F34" s="25">
        <f t="shared" si="0"/>
        <v>190348.05401146959</v>
      </c>
    </row>
    <row r="35" spans="2:6" ht="17.100000000000001" customHeight="1">
      <c r="B35" s="15" t="str">
        <f>'波及効果測定(+5)'!B37</f>
        <v>57</v>
      </c>
      <c r="C35" s="16" t="str">
        <f>'波及効果測定(+5)'!C37</f>
        <v>運輸・郵便</v>
      </c>
      <c r="D35" s="17">
        <f>'波及効果測定(+5)'!DK37</f>
        <v>336739.88589129772</v>
      </c>
      <c r="E35" s="25">
        <f>'波及効果測定(+5)'!DQ37</f>
        <v>43769.893056104207</v>
      </c>
      <c r="F35" s="25">
        <f t="shared" si="0"/>
        <v>380509.77894740191</v>
      </c>
    </row>
    <row r="36" spans="2:6" ht="17.100000000000001" customHeight="1">
      <c r="B36" s="15" t="str">
        <f>'波及効果測定(+5)'!B38</f>
        <v>59</v>
      </c>
      <c r="C36" s="16" t="str">
        <f>'波及効果測定(+5)'!C38</f>
        <v>情報通信</v>
      </c>
      <c r="D36" s="17">
        <f>'波及効果測定(+5)'!DK38</f>
        <v>37185.582915927262</v>
      </c>
      <c r="E36" s="25">
        <f>'波及効果測定(+5)'!DQ38</f>
        <v>35294.4233769395</v>
      </c>
      <c r="F36" s="25">
        <f t="shared" si="0"/>
        <v>72480.006292866761</v>
      </c>
    </row>
    <row r="37" spans="2:6" ht="17.100000000000001" customHeight="1">
      <c r="B37" s="15" t="str">
        <f>'波及効果測定(+5)'!B39</f>
        <v>61</v>
      </c>
      <c r="C37" s="16" t="str">
        <f>'波及効果測定(+5)'!C39</f>
        <v>公務</v>
      </c>
      <c r="D37" s="17">
        <f>'波及効果測定(+5)'!DK39</f>
        <v>8271.3187265569068</v>
      </c>
      <c r="E37" s="25">
        <f>'波及効果測定(+5)'!DQ39</f>
        <v>3861.1767510255886</v>
      </c>
      <c r="F37" s="25">
        <f t="shared" si="0"/>
        <v>12132.495477582495</v>
      </c>
    </row>
    <row r="38" spans="2:6" ht="17.100000000000001" customHeight="1">
      <c r="B38" s="15" t="str">
        <f>'波及効果測定(+5)'!B40</f>
        <v>63</v>
      </c>
      <c r="C38" s="16" t="str">
        <f>'波及効果測定(+5)'!C40</f>
        <v>教育・研究</v>
      </c>
      <c r="D38" s="17">
        <f>'波及効果測定(+5)'!DK40</f>
        <v>1539.2891659592131</v>
      </c>
      <c r="E38" s="25">
        <f>'波及効果測定(+5)'!DQ40</f>
        <v>20464.786549890738</v>
      </c>
      <c r="F38" s="25">
        <f>SUM(D38:E38)</f>
        <v>22004.075715849951</v>
      </c>
    </row>
    <row r="39" spans="2:6" ht="17.100000000000001" customHeight="1">
      <c r="B39" s="15" t="str">
        <f>'波及効果測定(+5)'!B41</f>
        <v>64</v>
      </c>
      <c r="C39" s="16" t="str">
        <f>'波及効果測定(+5)'!C41</f>
        <v>医療・福祉</v>
      </c>
      <c r="D39" s="17">
        <f>'波及効果測定(+5)'!DK41</f>
        <v>1684.6935915955842</v>
      </c>
      <c r="E39" s="25">
        <f>'波及効果測定(+5)'!DQ41</f>
        <v>53999.729061526865</v>
      </c>
      <c r="F39" s="25">
        <f t="shared" si="0"/>
        <v>55684.422653122449</v>
      </c>
    </row>
    <row r="40" spans="2:6" ht="17.100000000000001" customHeight="1">
      <c r="B40" s="15" t="str">
        <f>'波及効果測定(+5)'!B42</f>
        <v>65</v>
      </c>
      <c r="C40" s="16" t="str">
        <f>'波及効果測定(+5)'!C42</f>
        <v>他に分類されない会員制団体</v>
      </c>
      <c r="D40" s="17">
        <f>'波及効果測定(+5)'!DK42</f>
        <v>18465.013654019385</v>
      </c>
      <c r="E40" s="25">
        <f>'波及効果測定(+5)'!DQ42</f>
        <v>10306.998169255641</v>
      </c>
      <c r="F40" s="25">
        <f t="shared" si="0"/>
        <v>28772.011823275025</v>
      </c>
    </row>
    <row r="41" spans="2:6" ht="17.100000000000001" customHeight="1">
      <c r="B41" s="15" t="str">
        <f>'波及効果測定(+5)'!B43</f>
        <v>66</v>
      </c>
      <c r="C41" s="16" t="str">
        <f>'波及効果測定(+5)'!C43</f>
        <v>対事業所サービス</v>
      </c>
      <c r="D41" s="17">
        <f>'波及効果測定(+5)'!DK43</f>
        <v>143874.56427456628</v>
      </c>
      <c r="E41" s="25">
        <f>'波及効果測定(+5)'!DQ43</f>
        <v>38029.099857616638</v>
      </c>
      <c r="F41" s="25">
        <f>SUM(D41:E41)</f>
        <v>181903.66413218292</v>
      </c>
    </row>
    <row r="42" spans="2:6" ht="17.100000000000001" customHeight="1">
      <c r="B42" s="15" t="str">
        <f>'波及効果測定(+5)'!B44</f>
        <v>67</v>
      </c>
      <c r="C42" s="16" t="str">
        <f>'波及効果測定(+5)'!C44</f>
        <v>対個人サービス</v>
      </c>
      <c r="D42" s="17">
        <f>'波及効果測定(+5)'!DK44</f>
        <v>1629.2648706907044</v>
      </c>
      <c r="E42" s="25">
        <f>'波及効果測定(+5)'!DQ44</f>
        <v>85905.182254405401</v>
      </c>
      <c r="F42" s="25">
        <f>SUM(D42:E42)</f>
        <v>87534.447125096107</v>
      </c>
    </row>
    <row r="43" spans="2:6" ht="17.100000000000001" customHeight="1">
      <c r="B43" s="15" t="str">
        <f>'波及効果測定(+5)'!B45</f>
        <v>68</v>
      </c>
      <c r="C43" s="16" t="str">
        <f>'波及効果測定(+5)'!C45</f>
        <v>事務用品</v>
      </c>
      <c r="D43" s="17">
        <f>'波及効果測定(+5)'!DK45</f>
        <v>6816.9645399674027</v>
      </c>
      <c r="E43" s="25">
        <f>'波及効果測定(+5)'!DQ45</f>
        <v>1164.4628761865395</v>
      </c>
      <c r="F43" s="25">
        <f>SUM(D43:E43)</f>
        <v>7981.4274161539424</v>
      </c>
    </row>
    <row r="44" spans="2:6" ht="17.100000000000001" customHeight="1">
      <c r="B44" s="18" t="str">
        <f>'波及効果測定(+5)'!B46</f>
        <v>69</v>
      </c>
      <c r="C44" s="19" t="str">
        <f>'波及効果測定(+5)'!C46</f>
        <v>分類不明</v>
      </c>
      <c r="D44" s="557">
        <f>'波及効果測定(+5)'!DK46</f>
        <v>35646.578899515349</v>
      </c>
      <c r="E44" s="558">
        <f>'波及効果測定(+5)'!DQ46</f>
        <v>1810.8193145895714</v>
      </c>
      <c r="F44" s="25">
        <f t="shared" si="0"/>
        <v>37457.39821410492</v>
      </c>
    </row>
    <row r="45" spans="2:6" ht="17.100000000000001" customHeight="1">
      <c r="B45" s="20"/>
      <c r="C45" s="21" t="s">
        <v>11</v>
      </c>
      <c r="D45" s="210">
        <f>SUM(D6:D44)</f>
        <v>9780463.346777264</v>
      </c>
      <c r="E45" s="210">
        <f>SUM(E6:E44)</f>
        <v>759997.40505347471</v>
      </c>
      <c r="F45" s="211">
        <f>SUM(F6:F44)</f>
        <v>10540460.75183074</v>
      </c>
    </row>
  </sheetData>
  <phoneticPr fontId="3"/>
  <printOptions horizontalCentered="1"/>
  <pageMargins left="0.39370078740157483" right="0.39370078740157483" top="0.98425196850393704" bottom="0.59055118110236227" header="0" footer="0.19685039370078741"/>
  <pageSetup paperSize="9" scale="66" orientation="landscape" r:id="rId1"/>
  <headerFooter alignWithMargins="0">
    <oddFooter>&amp;R&amp;"ＭＳ Ｐ明朝,標準"&amp;F　&amp;D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23</vt:i4>
      </vt:variant>
    </vt:vector>
  </HeadingPairs>
  <TitlesOfParts>
    <vt:vector size="38" baseType="lpstr">
      <vt:lpstr>最終需要増加額</vt:lpstr>
      <vt:lpstr>取引表</vt:lpstr>
      <vt:lpstr>フロー</vt:lpstr>
      <vt:lpstr>波及効果測定(+5)</vt:lpstr>
      <vt:lpstr>投入係数A</vt:lpstr>
      <vt:lpstr>単位行列I</vt:lpstr>
      <vt:lpstr>移輸入係数M</vt:lpstr>
      <vt:lpstr>I-M</vt:lpstr>
      <vt:lpstr>(I-M)A</vt:lpstr>
      <vt:lpstr>I-(I-M)A</vt:lpstr>
      <vt:lpstr>逆行列係数{I-(I-M)A}^(-1)</vt:lpstr>
      <vt:lpstr>雇用表</vt:lpstr>
      <vt:lpstr>消費性向</vt:lpstr>
      <vt:lpstr>測定結果</vt:lpstr>
      <vt:lpstr>グラフ(+5)</vt:lpstr>
      <vt:lpstr>'(I-M)A'!Print_Area</vt:lpstr>
      <vt:lpstr>'I-(I-M)A'!Print_Area</vt:lpstr>
      <vt:lpstr>'I-M'!Print_Area</vt:lpstr>
      <vt:lpstr>'グラフ(+5)'!Print_Area</vt:lpstr>
      <vt:lpstr>フロー!Print_Area</vt:lpstr>
      <vt:lpstr>移輸入係数M!Print_Area</vt:lpstr>
      <vt:lpstr>'逆行列係数{I-(I-M)A}^(-1)'!Print_Area</vt:lpstr>
      <vt:lpstr>雇用表!Print_Area</vt:lpstr>
      <vt:lpstr>最終需要増加額!Print_Area</vt:lpstr>
      <vt:lpstr>取引表!Print_Area</vt:lpstr>
      <vt:lpstr>消費性向!Print_Area</vt:lpstr>
      <vt:lpstr>測定結果!Print_Area</vt:lpstr>
      <vt:lpstr>単位行列I!Print_Area</vt:lpstr>
      <vt:lpstr>投入係数A!Print_Area</vt:lpstr>
      <vt:lpstr>'波及効果測定(+5)'!Print_Area</vt:lpstr>
      <vt:lpstr>'(I-M)A'!Print_Titles</vt:lpstr>
      <vt:lpstr>'I-(I-M)A'!Print_Titles</vt:lpstr>
      <vt:lpstr>'I-M'!Print_Titles</vt:lpstr>
      <vt:lpstr>移輸入係数M!Print_Titles</vt:lpstr>
      <vt:lpstr>'逆行列係数{I-(I-M)A}^(-1)'!Print_Titles</vt:lpstr>
      <vt:lpstr>取引表!Print_Titles</vt:lpstr>
      <vt:lpstr>単位行列I!Print_Titles</vt:lpstr>
      <vt:lpstr>投入係数A!Print_Titles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鹿児島県統計協会</dc:creator>
  <cp:lastModifiedBy>鹿児島県</cp:lastModifiedBy>
  <cp:lastPrinted>2017-03-26T04:53:45Z</cp:lastPrinted>
  <dcterms:created xsi:type="dcterms:W3CDTF">1999-12-22T06:09:19Z</dcterms:created>
  <dcterms:modified xsi:type="dcterms:W3CDTF">2020-07-02T01:54:01Z</dcterms:modified>
</cp:coreProperties>
</file>