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 感染症保健予防係\07HTLV-1\14母子感染アンケート調査\R6\02リマインド\調査票\"/>
    </mc:Choice>
  </mc:AlternateContent>
  <xr:revisionPtr revIDLastSave="0" documentId="13_ncr:1_{76249834-A62C-4180-BBF2-444D91DCF192}" xr6:coauthVersionLast="36" xr6:coauthVersionMax="36" xr10:uidLastSave="{00000000-0000-0000-0000-000000000000}"/>
  <bookViews>
    <workbookView xWindow="0" yWindow="0" windowWidth="28800" windowHeight="11916" xr2:uid="{D96C18D3-B58D-4C8E-A99F-26A7512B425C}"/>
  </bookViews>
  <sheets>
    <sheet name="調査票" sheetId="1" r:id="rId1"/>
    <sheet name="集計用（編集厳禁）" sheetId="2" r:id="rId2"/>
  </sheets>
  <definedNames>
    <definedName name="_xlnm.Print_Area" localSheetId="0">調査票!$A$1:$N$87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A3" i="2"/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 l="1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</calcChain>
</file>

<file path=xl/sharedStrings.xml><?xml version="1.0" encoding="utf-8"?>
<sst xmlns="http://schemas.openxmlformats.org/spreadsheetml/2006/main" count="139" uniqueCount="115">
  <si>
    <t>１　医療機関名</t>
    <rPh sb="2" eb="4">
      <t>イリョウ</t>
    </rPh>
    <rPh sb="4" eb="7">
      <t>キカンメイ</t>
    </rPh>
    <phoneticPr fontId="1"/>
  </si>
  <si>
    <t>No.</t>
  </si>
  <si>
    <t>受付年月日</t>
  </si>
  <si>
    <t>受付番号</t>
  </si>
  <si>
    <t>【1】パスワード</t>
  </si>
  <si>
    <t>回答入力端末種別</t>
  </si>
  <si>
    <t>回答入力端末名</t>
  </si>
  <si>
    <t>メールアドレス</t>
  </si>
  <si>
    <t>申請元区分</t>
  </si>
  <si>
    <t>調査は以上となります。御協力いただき，誠にありがとうございました。</t>
    <rPh sb="0" eb="2">
      <t>チョウサ</t>
    </rPh>
    <rPh sb="3" eb="5">
      <t>イジョウ</t>
    </rPh>
    <rPh sb="11" eb="14">
      <t>ゴキョウリョク</t>
    </rPh>
    <rPh sb="19" eb="20">
      <t>マコト</t>
    </rPh>
    <phoneticPr fontId="1"/>
  </si>
  <si>
    <t>あり</t>
    <phoneticPr fontId="1"/>
  </si>
  <si>
    <t>なし</t>
    <phoneticPr fontId="1"/>
  </si>
  <si>
    <t>ＨＴＬＶ－１に係る対応状況アンケート（個人用）</t>
    <rPh sb="7" eb="8">
      <t>カカ</t>
    </rPh>
    <rPh sb="9" eb="11">
      <t>タイオウ</t>
    </rPh>
    <rPh sb="11" eb="13">
      <t>ジョウキョウ</t>
    </rPh>
    <rPh sb="19" eb="22">
      <t>コジンヨウ</t>
    </rPh>
    <phoneticPr fontId="1"/>
  </si>
  <si>
    <t>【2】医療機関名</t>
  </si>
  <si>
    <t>【3】調査担当者所属・氏名</t>
  </si>
  <si>
    <t>【4】電話番号</t>
  </si>
  <si>
    <t>【5】今回出産したお子さんは，第何子になりますか。</t>
  </si>
  <si>
    <t>【6】スクリーニング検査結果について教えてください。</t>
  </si>
  <si>
    <t>【7】確認検査結果（LIA法）について教えてください。</t>
  </si>
  <si>
    <t>【7】確認検査結果（LIA法）について教えてください。:コメント</t>
  </si>
  <si>
    <t>【8】確認検査結果（PCR法）について教えてください。</t>
  </si>
  <si>
    <t>【8】確認検査結果（PCR法）について教えてください。:コメント</t>
  </si>
  <si>
    <t>【9】検査結果の告知はいつ頃ありましたか。（１）</t>
  </si>
  <si>
    <t>【10】検査結果の告知・説明はいつ頃ありましたか。（２）</t>
  </si>
  <si>
    <t>【10】検査結果の告知・説明はいつ頃ありましたか。（２）:コメント</t>
  </si>
  <si>
    <t>【11】授乳方法の選択の際，最初に選択した栄養法はどれですか。</t>
  </si>
  <si>
    <t>【12】今現在，選択している栄養法はどれですか。</t>
  </si>
  <si>
    <t>【13】説明にあたり，キャリア妊産婦が心配していたことはどのようなことですか。:ア　児の免疫力の低下</t>
  </si>
  <si>
    <t>【14】設問【13】のその他の内容</t>
  </si>
  <si>
    <t>【15】説明後，キャリア妊産婦は自身の健康について納得されましたか。</t>
  </si>
  <si>
    <t>【17】設問【16】のその他の内容</t>
  </si>
  <si>
    <t>【18】保健所への情報提供について，本人から同意を得られましたか</t>
  </si>
  <si>
    <t>【20】設問【20】その他の内容</t>
  </si>
  <si>
    <t>ﾒｰﾙ</t>
    <phoneticPr fontId="1"/>
  </si>
  <si>
    <t>　本アンケートは個々の実態を把握し，今後の施策の参考にしたいと考えています。ＨＴＬＶ－１抗体検査で陽性の判定があり，告知済みのキャリア妊産婦様が，出産後，１か月健診に来院された際に，御本人から医療関係者による聞き取りにより，鹿児島県ホームページに掲載している回答フォームから御回答をお願いいたします。 
　なお，本アンケートは無記名で，個人を特定する項目は調査いたしません。結果は全て統計的に処理し，ＨＴＬＶ－１の母子感染対策を有効なものとするために使用します。
※　聞き取りを行っていただいた妊婦様ごとに回答をお願いします。</t>
    <rPh sb="235" eb="236">
      <t>キ</t>
    </rPh>
    <rPh sb="237" eb="238">
      <t>ト</t>
    </rPh>
    <rPh sb="240" eb="241">
      <t>オコナ</t>
    </rPh>
    <rPh sb="248" eb="250">
      <t>ニンプ</t>
    </rPh>
    <rPh sb="250" eb="251">
      <t>サマ</t>
    </rPh>
    <rPh sb="254" eb="256">
      <t>カイトウ</t>
    </rPh>
    <rPh sb="258" eb="259">
      <t>ネガ</t>
    </rPh>
    <phoneticPr fontId="1"/>
  </si>
  <si>
    <t>３　電話番号</t>
    <rPh sb="2" eb="4">
      <t>デンワ</t>
    </rPh>
    <rPh sb="4" eb="6">
      <t>バンゴウ</t>
    </rPh>
    <phoneticPr fontId="1"/>
  </si>
  <si>
    <t>２　調査担当者所属・氏名</t>
    <rPh sb="2" eb="4">
      <t>チョウサ</t>
    </rPh>
    <rPh sb="4" eb="6">
      <t>タントウ</t>
    </rPh>
    <rPh sb="6" eb="7">
      <t>シャ</t>
    </rPh>
    <rPh sb="7" eb="9">
      <t>ショゾク</t>
    </rPh>
    <rPh sb="10" eb="12">
      <t>シメイ</t>
    </rPh>
    <phoneticPr fontId="1"/>
  </si>
  <si>
    <t>４　今回出産したお子さんは，第何子になりますか</t>
    <phoneticPr fontId="1"/>
  </si>
  <si>
    <t>子</t>
    <rPh sb="0" eb="1">
      <t>シ</t>
    </rPh>
    <phoneticPr fontId="1"/>
  </si>
  <si>
    <t>第</t>
    <rPh sb="0" eb="1">
      <t>ダイ</t>
    </rPh>
    <phoneticPr fontId="1"/>
  </si>
  <si>
    <t>５　スクリーニング検査結果について教えて下さい（リストから選択）</t>
    <rPh sb="9" eb="11">
      <t>ケンサ</t>
    </rPh>
    <rPh sb="11" eb="13">
      <t>ケッカ</t>
    </rPh>
    <rPh sb="17" eb="18">
      <t>オシ</t>
    </rPh>
    <rPh sb="20" eb="21">
      <t>クダ</t>
    </rPh>
    <rPh sb="29" eb="31">
      <t>センタク</t>
    </rPh>
    <phoneticPr fontId="1"/>
  </si>
  <si>
    <t>６　確認検査結果（ＬＩＡ法）について教えて下さい（リストから選択）</t>
    <rPh sb="2" eb="4">
      <t>カクニン</t>
    </rPh>
    <rPh sb="4" eb="6">
      <t>ケンサ</t>
    </rPh>
    <rPh sb="6" eb="8">
      <t>ケッカ</t>
    </rPh>
    <rPh sb="12" eb="13">
      <t>ホウ</t>
    </rPh>
    <rPh sb="18" eb="19">
      <t>オシ</t>
    </rPh>
    <rPh sb="21" eb="22">
      <t>クダ</t>
    </rPh>
    <rPh sb="30" eb="32">
      <t>センタク</t>
    </rPh>
    <phoneticPr fontId="1"/>
  </si>
  <si>
    <t>７　６で”エ　未実施”の場合，その理由を御記載ください。</t>
    <rPh sb="12" eb="14">
      <t>バアイ</t>
    </rPh>
    <rPh sb="17" eb="19">
      <t>リユウ</t>
    </rPh>
    <rPh sb="20" eb="23">
      <t>ゴキサイ</t>
    </rPh>
    <phoneticPr fontId="1"/>
  </si>
  <si>
    <t>８　ＬＩＡ法で判定保留の場合，ＰＣＲ法での検査結果について教えて下さい（リストから選択）</t>
    <rPh sb="5" eb="6">
      <t>ホウ</t>
    </rPh>
    <rPh sb="7" eb="9">
      <t>ハンテイ</t>
    </rPh>
    <rPh sb="9" eb="11">
      <t>ホリュウ</t>
    </rPh>
    <rPh sb="12" eb="14">
      <t>バアイ</t>
    </rPh>
    <rPh sb="18" eb="19">
      <t>ホウ</t>
    </rPh>
    <rPh sb="21" eb="23">
      <t>ケンサ</t>
    </rPh>
    <rPh sb="23" eb="25">
      <t>ケッカ</t>
    </rPh>
    <rPh sb="29" eb="30">
      <t>オシ</t>
    </rPh>
    <rPh sb="32" eb="33">
      <t>クダ</t>
    </rPh>
    <rPh sb="41" eb="43">
      <t>センタク</t>
    </rPh>
    <phoneticPr fontId="1"/>
  </si>
  <si>
    <t>９　８で”エ　未実施”の場合，その理由を御記載ください。</t>
    <rPh sb="12" eb="14">
      <t>バアイ</t>
    </rPh>
    <rPh sb="17" eb="19">
      <t>リユウ</t>
    </rPh>
    <rPh sb="20" eb="23">
      <t>ゴキサイ</t>
    </rPh>
    <phoneticPr fontId="1"/>
  </si>
  <si>
    <t>10-1　検査結果の告知はいつ頃ありましたか</t>
    <phoneticPr fontId="1"/>
  </si>
  <si>
    <t>妊娠</t>
    <rPh sb="0" eb="2">
      <t>ニンシン</t>
    </rPh>
    <phoneticPr fontId="1"/>
  </si>
  <si>
    <t>か月頃</t>
    <rPh sb="1" eb="2">
      <t>ゲツ</t>
    </rPh>
    <rPh sb="2" eb="3">
      <t>ゴロ</t>
    </rPh>
    <phoneticPr fontId="1"/>
  </si>
  <si>
    <t>10-2　検査結果の告知はいつ頃ありましたか（リストから選択）</t>
    <rPh sb="28" eb="30">
      <t>センタク</t>
    </rPh>
    <phoneticPr fontId="1"/>
  </si>
  <si>
    <t>（例：前回妊娠時に確認済み等）</t>
    <phoneticPr fontId="1"/>
  </si>
  <si>
    <t>11　10-2で”ウ　その他”の場合，その内容を御記載ください</t>
    <rPh sb="13" eb="14">
      <t>タ</t>
    </rPh>
    <rPh sb="16" eb="18">
      <t>バアイ</t>
    </rPh>
    <rPh sb="21" eb="23">
      <t>ナイヨウ</t>
    </rPh>
    <rPh sb="24" eb="27">
      <t>ゴキサイ</t>
    </rPh>
    <phoneticPr fontId="1"/>
  </si>
  <si>
    <t>12　授乳方法の選択の際，最初に選択した栄養法はどれですか（リストから選択）</t>
    <rPh sb="35" eb="37">
      <t>センタク</t>
    </rPh>
    <phoneticPr fontId="1"/>
  </si>
  <si>
    <t>13　今現在（１か月健診時点），選択している栄養法はどれですか（リストから選択）</t>
    <rPh sb="9" eb="10">
      <t>ゲツ</t>
    </rPh>
    <rPh sb="10" eb="12">
      <t>ケンシン</t>
    </rPh>
    <rPh sb="12" eb="14">
      <t>ジテン</t>
    </rPh>
    <rPh sb="37" eb="39">
      <t>センタク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</si>
  <si>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</si>
  <si>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</si>
  <si>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</si>
  <si>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</si>
  <si>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</si>
  <si>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</si>
  <si>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</si>
  <si>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</si>
  <si>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</si>
  <si>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</si>
  <si>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</si>
  <si>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</si>
  <si>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14　説明にあたり，キャリア妊産婦が心配していたことはどのようなことですか（複数選択可）</t>
    <rPh sb="38" eb="40">
      <t>フクスウ</t>
    </rPh>
    <rPh sb="40" eb="42">
      <t>センタク</t>
    </rPh>
    <rPh sb="42" eb="43">
      <t>カ</t>
    </rPh>
    <phoneticPr fontId="1"/>
  </si>
  <si>
    <t>15　14で”シ　その他”の場合，その内容を御記載ください</t>
    <rPh sb="11" eb="12">
      <t>タ</t>
    </rPh>
    <rPh sb="14" eb="16">
      <t>バアイ</t>
    </rPh>
    <phoneticPr fontId="1"/>
  </si>
  <si>
    <t>16　説明後，キャリア妊産婦は自身の健康について納得されましたか（リストから選択）</t>
    <rPh sb="38" eb="40">
      <t>センタク</t>
    </rPh>
    <phoneticPr fontId="1"/>
  </si>
  <si>
    <t>17　説明者が，キャリア妊産婦からの質問や対応で困った点をお選びください（複数選択可）</t>
    <rPh sb="37" eb="39">
      <t>フクスウ</t>
    </rPh>
    <rPh sb="39" eb="41">
      <t>センタク</t>
    </rPh>
    <rPh sb="41" eb="42">
      <t>カ</t>
    </rPh>
    <phoneticPr fontId="1"/>
  </si>
  <si>
    <t>18　17で”コ　その他”の場合，その内容を御記載ください</t>
    <rPh sb="11" eb="12">
      <t>タ</t>
    </rPh>
    <rPh sb="14" eb="16">
      <t>バアイ</t>
    </rPh>
    <phoneticPr fontId="1"/>
  </si>
  <si>
    <t>19　保健所への情報提供について，本人から同意を得られましたか（リストから選択）</t>
    <rPh sb="37" eb="39">
      <t>センタク</t>
    </rPh>
    <phoneticPr fontId="1"/>
  </si>
  <si>
    <t>21　20で”エ　その他”の場合，その内容を御記載ください</t>
    <rPh sb="11" eb="12">
      <t>タ</t>
    </rPh>
    <rPh sb="14" eb="16">
      <t>バアイ</t>
    </rPh>
    <phoneticPr fontId="1"/>
  </si>
  <si>
    <t>ア　陽性</t>
    <rPh sb="2" eb="4">
      <t>ヨウセイ</t>
    </rPh>
    <phoneticPr fontId="1"/>
  </si>
  <si>
    <t>イ　判定保留</t>
    <rPh sb="2" eb="4">
      <t>ハンテイ</t>
    </rPh>
    <rPh sb="4" eb="6">
      <t>ホリュウ</t>
    </rPh>
    <phoneticPr fontId="1"/>
  </si>
  <si>
    <t>ウ　陰性</t>
    <rPh sb="2" eb="4">
      <t>インセイ</t>
    </rPh>
    <phoneticPr fontId="1"/>
  </si>
  <si>
    <t>エ　未実施</t>
    <rPh sb="2" eb="5">
      <t>ミジッシ</t>
    </rPh>
    <phoneticPr fontId="1"/>
  </si>
  <si>
    <t>ア　検査結果が返却され次第速やかに（次回受診時など）</t>
    <phoneticPr fontId="1"/>
  </si>
  <si>
    <t>イ　検査結果の判明後，一定期間をおいて（安定期に入って以降など）</t>
    <phoneticPr fontId="1"/>
  </si>
  <si>
    <t>ウ　その他</t>
    <phoneticPr fontId="1"/>
  </si>
  <si>
    <t>ア　断乳（人工栄養）</t>
    <phoneticPr fontId="1"/>
  </si>
  <si>
    <t>イ　生後90日未満の短期母乳</t>
    <phoneticPr fontId="1"/>
  </si>
  <si>
    <t>ウ　冷凍母乳</t>
    <phoneticPr fontId="1"/>
  </si>
  <si>
    <t>エ　長期母乳</t>
    <phoneticPr fontId="1"/>
  </si>
  <si>
    <t>ア　納得された</t>
    <phoneticPr fontId="1"/>
  </si>
  <si>
    <t>イ　納得したが不安である</t>
    <phoneticPr fontId="1"/>
  </si>
  <si>
    <t>ウ　納得しなかった</t>
    <phoneticPr fontId="1"/>
  </si>
  <si>
    <t>エ　わからない</t>
    <phoneticPr fontId="1"/>
  </si>
  <si>
    <t>ア　はい</t>
    <phoneticPr fontId="1"/>
  </si>
  <si>
    <t>イ　いいえ</t>
    <phoneticPr fontId="1"/>
  </si>
  <si>
    <t>20　19で”イ　いいえ”の場合は，どのような理由ですか（複数選択可）</t>
    <rPh sb="14" eb="16">
      <t>バアイ</t>
    </rPh>
    <rPh sb="23" eb="25">
      <t>リユウ</t>
    </rPh>
    <rPh sb="29" eb="31">
      <t>フクスウ</t>
    </rPh>
    <rPh sb="31" eb="34">
      <t>センタクカ</t>
    </rPh>
    <phoneticPr fontId="1"/>
  </si>
  <si>
    <t>【13】説明にあたり，キャリア妊産婦が心配していたことはどのようなことですか。:イ　母児間の信頼関係の構築ができるか</t>
    <phoneticPr fontId="1"/>
  </si>
  <si>
    <t>【13】説明にあたり，キャリア妊産婦が心配していたことはどのようなことですか。:ウ　児へのHTLV-1感染</t>
    <phoneticPr fontId="1"/>
  </si>
  <si>
    <t>【13】説明にあたり，キャリア妊産婦が心配していたことはどのようなことですか。:エ　夫へのHTLV-1</t>
    <phoneticPr fontId="1"/>
  </si>
  <si>
    <t>【13】説明にあたり，キャリア妊産婦が心配していたことはどのようなことですか。:オ　周囲から母乳を飲ませないことについて，周囲への説明</t>
    <phoneticPr fontId="1"/>
  </si>
  <si>
    <t>【13】説明にあたり，キャリア妊産婦が心配していたことはどのようなことですか。:カ　母乳を止める薬に対する抵抗</t>
    <phoneticPr fontId="1"/>
  </si>
  <si>
    <t>【13】説明にあたり，キャリア妊産婦が心配していたことはどのようなことですか。:キ　SIDSへの影響</t>
    <phoneticPr fontId="1"/>
  </si>
  <si>
    <t>【13】説明にあたり，キャリア妊産婦が心配していたことはどのようなことですか。:ク　経済的な問題</t>
    <phoneticPr fontId="1"/>
  </si>
  <si>
    <t>【13】説明にあたり，キャリア妊産婦が心配していたことはどのようなことですか。:ケ　自分の発症・健康管理</t>
    <phoneticPr fontId="1"/>
  </si>
  <si>
    <t>【13】説明にあたり，キャリア妊産婦が心配していたことはどのようなことですか。:コ　家族への報告</t>
    <phoneticPr fontId="1"/>
  </si>
  <si>
    <t>【13】説明にあたり，キャリア妊産婦が心配していたことはどのようなことですか。:サ　感染の原因</t>
    <phoneticPr fontId="1"/>
  </si>
  <si>
    <t>【13】説明にあたり，キャリア妊産婦が心配していたことはどのようなことですか。:シ　その他</t>
    <phoneticPr fontId="1"/>
  </si>
  <si>
    <t>【16】説明者が，キャリア妊産婦からの質問や対応で困った点をお選びください。:ア　母子感染の感染予防（栄養法等の説明）</t>
    <phoneticPr fontId="1"/>
  </si>
  <si>
    <t>【16】説明者が，キャリア妊産婦からの質問や対応で困った点をお選びください。:イ　他の感染症（夫婦間感染や日常生活での感染）</t>
    <phoneticPr fontId="1"/>
  </si>
  <si>
    <t>【16】説明者が，キャリア妊産婦からの質問や対応で困った点をお選びください。:ウ　検査について（確認検査の必要性・解釈）</t>
    <phoneticPr fontId="1"/>
  </si>
  <si>
    <t>【16】説明者が，キャリア妊産婦からの質問や対応で困った点をお選びください。:エ　子どもの抗体検査の必要性</t>
    <phoneticPr fontId="1"/>
  </si>
  <si>
    <t>【16】説明者が，キャリア妊産婦からの質問や対応で困った点をお選びください。:オ　自身の発症・健康管理</t>
    <phoneticPr fontId="1"/>
  </si>
  <si>
    <t>【16】説明者が，キャリア妊産婦からの質問や対応で困った点をお選びください。:カ　経済的な問題（粉ミルク購入費・助産師外来受診費用等）</t>
    <phoneticPr fontId="1"/>
  </si>
  <si>
    <t>【16】説明者が，キャリア妊産婦からの質問や対応で困った点をお選びください。:キ　社会的な問題（HTLV-1の社会的周知が不十分など）</t>
    <phoneticPr fontId="1"/>
  </si>
  <si>
    <t>【16】説明者が，キャリア妊産婦からの質問や対応で困った点をお選びください。:ク　心理的な問題（心理的なサポートの相談先）</t>
    <phoneticPr fontId="1"/>
  </si>
  <si>
    <t>【16】説明者が，キャリア妊産婦からの質問や対応で困った点をお選びください。:ケ　保健所への情報提供の説明</t>
    <phoneticPr fontId="1"/>
  </si>
  <si>
    <t>【16】説明者が，キャリア妊産婦からの質問や対応で困った点をお選びください。:コ　その他</t>
    <phoneticPr fontId="1"/>
  </si>
  <si>
    <t>【19】設問【18】で「イ　いいえ」を選択した方は，どのような理由ですか。:ア　他に相談できるところがある</t>
    <phoneticPr fontId="1"/>
  </si>
  <si>
    <t>【19】設問【18】で「イ　いいえ」を選択した方は，どのような理由ですか。:イ　必要な時に相談しようと思っている</t>
    <phoneticPr fontId="1"/>
  </si>
  <si>
    <t>【19】設問【18】で「イ　いいえ」を選択した方は，どのような理由ですか。:ウ　保健所に相談するのは抵抗がある</t>
    <phoneticPr fontId="1"/>
  </si>
  <si>
    <t>【19】設問【18】で「イ　いいえ」を選択した方は，どのような理由ですか。:エ　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</si>
</sst>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name val="Arial"/>
      <family val="2"/>
    </font>
    <font>
      <sz val="14"/>
      <color theme="1"/>
      <name val="ＭＳ ゴシック"/>
      <family val="2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49" fontId="0" fillId="0" borderId="0" xfId="1" applyNumberFormat="1" applyFont="1"/>
    <xf numFmtId="0" fontId="0" fillId="0" borderId="1" xfId="0" applyBorder="1" applyAlignment="1" applyProtection="1">
      <alignment horizontal="right" vertical="center"/>
      <protection locked="0"/>
    </xf>
    <xf numFmtId="0" fontId="0" fillId="0" borderId="0" xfId="0" applyFill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1" applyNumberFormat="1" applyFont="1"/>
    <xf numFmtId="0" fontId="0" fillId="0" borderId="0" xfId="1" applyNumberFormat="1" applyFont="1" applyFill="1"/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0" fillId="0" borderId="0" xfId="0" applyNumberFormat="1">
      <alignment vertical="center"/>
    </xf>
  </cellXfs>
  <cellStyles count="2">
    <cellStyle name="Normal" xfId="1" xr:uid="{91C7E95A-E2C0-4E78-B0C9-5DF7F9021FF9}"/>
    <cellStyle name="標準" xfId="0" builtinId="0"/>
  </cellStyles>
  <dxfs count="2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P$50" lockText="1" noThreeD="1"/>
</file>

<file path=xl/ctrlProps/ctrlProp2.xml><?xml version="1.0" encoding="utf-8"?>
<formControlPr xmlns="http://schemas.microsoft.com/office/spreadsheetml/2009/9/main" objectType="CheckBox" fmlaLink="$P$51" lockText="1" noThreeD="1"/>
</file>

<file path=xl/ctrlProps/ctrlProp3.xml><?xml version="1.0" encoding="utf-8"?>
<formControlPr xmlns="http://schemas.microsoft.com/office/spreadsheetml/2009/9/main" objectType="CheckBox" fmlaLink="$P$52" lockText="1" noThreeD="1"/>
</file>

<file path=xl/ctrlProps/ctrlProp4.xml><?xml version="1.0" encoding="utf-8"?>
<formControlPr xmlns="http://schemas.microsoft.com/office/spreadsheetml/2009/9/main" objectType="CheckBox" fmlaLink="$P$53" lockText="1" noThreeD="1"/>
</file>

<file path=xl/ctrlProps/ctrlProp5.xml><?xml version="1.0" encoding="utf-8"?>
<formControlPr xmlns="http://schemas.microsoft.com/office/spreadsheetml/2009/9/main" objectType="CheckBox" fmlaLink="$P$54" lockText="1" noThreeD="1"/>
</file>

<file path=xl/ctrlProps/ctrlProp6.xml><?xml version="1.0" encoding="utf-8"?>
<formControlPr xmlns="http://schemas.microsoft.com/office/spreadsheetml/2009/9/main" objectType="CheckBox" fmlaLink="$P$55" lockText="1" noThreeD="1"/>
</file>

<file path=xl/ctrlProps/ctrlProp7.xml><?xml version="1.0" encoding="utf-8"?>
<formControlPr xmlns="http://schemas.microsoft.com/office/spreadsheetml/2009/9/main" objectType="CheckBox" fmlaLink="$R$50" lockText="1" noThreeD="1"/>
</file>

<file path=xl/ctrlProps/ctrlProp8.xml><?xml version="1.0" encoding="utf-8"?>
<formControlPr xmlns="http://schemas.microsoft.com/office/spreadsheetml/2009/9/main" objectType="CheckBox" fmlaLink="$R$51" lockText="1" noThreeD="1"/>
</file>

<file path=xl/ctrlProps/ctrlProp9.xml><?xml version="1.0" encoding="utf-8"?>
<formControlPr xmlns="http://schemas.microsoft.com/office/spreadsheetml/2009/9/main" objectType="CheckBox" fmlaLink="$R$52" lockText="1" noThreeD="1"/>
</file>

<file path=xl/ctrlProps/ctrlProp10.xml><?xml version="1.0" encoding="utf-8"?>
<formControlPr xmlns="http://schemas.microsoft.com/office/spreadsheetml/2009/9/main" objectType="CheckBox" fmlaLink="$R$53" lockText="1" noThreeD="1"/>
</file>

<file path=xl/ctrlProps/ctrlProp11.xml><?xml version="1.0" encoding="utf-8"?>
<formControlPr xmlns="http://schemas.microsoft.com/office/spreadsheetml/2009/9/main" objectType="CheckBox" fmlaLink="$R$54" lockText="1" noThreeD="1"/>
</file>

<file path=xl/ctrlProps/ctrlProp12.xml><?xml version="1.0" encoding="utf-8"?>
<formControlPr xmlns="http://schemas.microsoft.com/office/spreadsheetml/2009/9/main" objectType="CheckBox" fmlaLink="$R$55" lockText="1" noThreeD="1"/>
</file>

<file path=xl/ctrlProps/ctrlProp13.xml><?xml version="1.0" encoding="utf-8"?>
<formControlPr xmlns="http://schemas.microsoft.com/office/spreadsheetml/2009/9/main" objectType="CheckBox" fmlaLink="$P$64" lockText="1" noThreeD="1"/>
</file>

<file path=xl/ctrlProps/ctrlProp14.xml><?xml version="1.0" encoding="utf-8"?>
<formControlPr xmlns="http://schemas.microsoft.com/office/spreadsheetml/2009/9/main" objectType="CheckBox" fmlaLink="$P$65" lockText="1" noThreeD="1"/>
</file>

<file path=xl/ctrlProps/ctrlProp15.xml><?xml version="1.0" encoding="utf-8"?>
<formControlPr xmlns="http://schemas.microsoft.com/office/spreadsheetml/2009/9/main" objectType="CheckBox" fmlaLink="$P$66" lockText="1" noThreeD="1"/>
</file>

<file path=xl/ctrlProps/ctrlProp16.xml><?xml version="1.0" encoding="utf-8"?>
<formControlPr xmlns="http://schemas.microsoft.com/office/spreadsheetml/2009/9/main" objectType="CheckBox" fmlaLink="$P$67" lockText="1" noThreeD="1"/>
</file>

<file path=xl/ctrlProps/ctrlProp17.xml><?xml version="1.0" encoding="utf-8"?>
<formControlPr xmlns="http://schemas.microsoft.com/office/spreadsheetml/2009/9/main" objectType="CheckBox" fmlaLink="$P$68" lockText="1" noThreeD="1"/>
</file>

<file path=xl/ctrlProps/ctrlProp18.xml><?xml version="1.0" encoding="utf-8"?>
<formControlPr xmlns="http://schemas.microsoft.com/office/spreadsheetml/2009/9/main" objectType="CheckBox" fmlaLink="$P$69" lockText="1" noThreeD="1"/>
</file>

<file path=xl/ctrlProps/ctrlProp19.xml><?xml version="1.0" encoding="utf-8"?>
<formControlPr xmlns="http://schemas.microsoft.com/office/spreadsheetml/2009/9/main" objectType="CheckBox" fmlaLink="$R$64" lockText="1" noThreeD="1"/>
</file>

<file path=xl/ctrlProps/ctrlProp20.xml><?xml version="1.0" encoding="utf-8"?>
<formControlPr xmlns="http://schemas.microsoft.com/office/spreadsheetml/2009/9/main" objectType="CheckBox" fmlaLink="$R$65" lockText="1" noThreeD="1"/>
</file>

<file path=xl/ctrlProps/ctrlProp21.xml><?xml version="1.0" encoding="utf-8"?>
<formControlPr xmlns="http://schemas.microsoft.com/office/spreadsheetml/2009/9/main" objectType="CheckBox" fmlaLink="$R$66" lockText="1" noThreeD="1"/>
</file>

<file path=xl/ctrlProps/ctrlProp22.xml><?xml version="1.0" encoding="utf-8"?>
<formControlPr xmlns="http://schemas.microsoft.com/office/spreadsheetml/2009/9/main" objectType="CheckBox" fmlaLink="$R$67" lockText="1" noThreeD="1"/>
</file>

<file path=xl/ctrlProps/ctrlProp23.xml><?xml version="1.0" encoding="utf-8"?>
<formControlPr xmlns="http://schemas.microsoft.com/office/spreadsheetml/2009/9/main" objectType="CheckBox" fmlaLink="$P$78" lockText="1" noThreeD="1"/>
</file>

<file path=xl/ctrlProps/ctrlProp24.xml><?xml version="1.0" encoding="utf-8"?>
<formControlPr xmlns="http://schemas.microsoft.com/office/spreadsheetml/2009/9/main" objectType="CheckBox" fmlaLink="$P$79" lockText="1" noThreeD="1"/>
</file>

<file path=xl/ctrlProps/ctrlProp25.xml><?xml version="1.0" encoding="utf-8"?>
<formControlPr xmlns="http://schemas.microsoft.com/office/spreadsheetml/2009/9/main" objectType="CheckBox" fmlaLink="$P$80" lockText="1" noThreeD="1"/>
</file>

<file path=xl/ctrlProps/ctrlProp26.xml><?xml version="1.0" encoding="utf-8"?>
<formControlPr xmlns="http://schemas.microsoft.com/office/spreadsheetml/2009/9/main" objectType="CheckBox" fmlaLink="$P$8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48</xdr:row>
          <xdr:rowOff>167640</xdr:rowOff>
        </xdr:from>
        <xdr:to>
          <xdr:col>5</xdr:col>
          <xdr:colOff>518160</xdr:colOff>
          <xdr:row>50</xdr:row>
          <xdr:rowOff>7620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ア　児の免疫力の低下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50</xdr:row>
          <xdr:rowOff>0</xdr:rowOff>
        </xdr:from>
        <xdr:to>
          <xdr:col>5</xdr:col>
          <xdr:colOff>518160</xdr:colOff>
          <xdr:row>51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イ　母児間の信頼関係の構築ができるか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51</xdr:row>
          <xdr:rowOff>7620</xdr:rowOff>
        </xdr:from>
        <xdr:to>
          <xdr:col>5</xdr:col>
          <xdr:colOff>518160</xdr:colOff>
          <xdr:row>52</xdr:row>
          <xdr:rowOff>15240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ウ　児へのHTLV-1感染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52</xdr:row>
          <xdr:rowOff>7620</xdr:rowOff>
        </xdr:from>
        <xdr:to>
          <xdr:col>5</xdr:col>
          <xdr:colOff>518160</xdr:colOff>
          <xdr:row>53</xdr:row>
          <xdr:rowOff>15240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エ　夫へのHTLV-1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53</xdr:row>
          <xdr:rowOff>7620</xdr:rowOff>
        </xdr:from>
        <xdr:to>
          <xdr:col>6</xdr:col>
          <xdr:colOff>548640</xdr:colOff>
          <xdr:row>54</xdr:row>
          <xdr:rowOff>15240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オ　周囲から母乳を飲ませないことについて，周囲への説明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54</xdr:row>
          <xdr:rowOff>7620</xdr:rowOff>
        </xdr:from>
        <xdr:to>
          <xdr:col>5</xdr:col>
          <xdr:colOff>518160</xdr:colOff>
          <xdr:row>55</xdr:row>
          <xdr:rowOff>15240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カ　母乳を止める薬に対する抵抗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10</xdr:col>
          <xdr:colOff>487680</xdr:colOff>
          <xdr:row>50</xdr:row>
          <xdr:rowOff>7620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キ　SIDSへの影響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50</xdr:row>
          <xdr:rowOff>0</xdr:rowOff>
        </xdr:from>
        <xdr:to>
          <xdr:col>10</xdr:col>
          <xdr:colOff>487680</xdr:colOff>
          <xdr:row>51</xdr:row>
          <xdr:rowOff>7620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ク　経済的な問題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51</xdr:row>
          <xdr:rowOff>0</xdr:rowOff>
        </xdr:from>
        <xdr:to>
          <xdr:col>10</xdr:col>
          <xdr:colOff>487680</xdr:colOff>
          <xdr:row>52</xdr:row>
          <xdr:rowOff>7620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ケ　自分の発症・健康管理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0</xdr:rowOff>
        </xdr:from>
        <xdr:to>
          <xdr:col>10</xdr:col>
          <xdr:colOff>487680</xdr:colOff>
          <xdr:row>53</xdr:row>
          <xdr:rowOff>7620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コ　家族への報告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7620</xdr:rowOff>
        </xdr:from>
        <xdr:to>
          <xdr:col>10</xdr:col>
          <xdr:colOff>487680</xdr:colOff>
          <xdr:row>54</xdr:row>
          <xdr:rowOff>15240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サ　感染の原因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7620</xdr:rowOff>
        </xdr:from>
        <xdr:to>
          <xdr:col>10</xdr:col>
          <xdr:colOff>487680</xdr:colOff>
          <xdr:row>55</xdr:row>
          <xdr:rowOff>15240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シ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62</xdr:row>
          <xdr:rowOff>167640</xdr:rowOff>
        </xdr:from>
        <xdr:to>
          <xdr:col>6</xdr:col>
          <xdr:colOff>579120</xdr:colOff>
          <xdr:row>64</xdr:row>
          <xdr:rowOff>7620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ア　母子感染の感染予防（栄養法等の説明）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64</xdr:row>
          <xdr:rowOff>0</xdr:rowOff>
        </xdr:from>
        <xdr:to>
          <xdr:col>7</xdr:col>
          <xdr:colOff>22860</xdr:colOff>
          <xdr:row>65</xdr:row>
          <xdr:rowOff>7620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イ　他の感染症（夫婦間感染や日常生活での感染）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65</xdr:row>
          <xdr:rowOff>7620</xdr:rowOff>
        </xdr:from>
        <xdr:to>
          <xdr:col>7</xdr:col>
          <xdr:colOff>7620</xdr:colOff>
          <xdr:row>66</xdr:row>
          <xdr:rowOff>15240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ウ　検査について（確認検査の必要性・解釈）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66</xdr:row>
          <xdr:rowOff>7620</xdr:rowOff>
        </xdr:from>
        <xdr:to>
          <xdr:col>5</xdr:col>
          <xdr:colOff>518160</xdr:colOff>
          <xdr:row>67</xdr:row>
          <xdr:rowOff>15240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エ　子どもの抗体検査の必要性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67</xdr:row>
          <xdr:rowOff>7620</xdr:rowOff>
        </xdr:from>
        <xdr:to>
          <xdr:col>6</xdr:col>
          <xdr:colOff>548640</xdr:colOff>
          <xdr:row>68</xdr:row>
          <xdr:rowOff>15240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オ　自身の発症・健康管理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68</xdr:row>
          <xdr:rowOff>7620</xdr:rowOff>
        </xdr:from>
        <xdr:to>
          <xdr:col>7</xdr:col>
          <xdr:colOff>342900</xdr:colOff>
          <xdr:row>69</xdr:row>
          <xdr:rowOff>15240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カ　経済的な問題（粉ミルク購入費・助産師外来受診費用等）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13</xdr:col>
          <xdr:colOff>525780</xdr:colOff>
          <xdr:row>64</xdr:row>
          <xdr:rowOff>7620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キ　社会的な問題（HTLV-1の社会的周知が不十分など）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64</xdr:row>
          <xdr:rowOff>0</xdr:rowOff>
        </xdr:from>
        <xdr:to>
          <xdr:col>13</xdr:col>
          <xdr:colOff>487680</xdr:colOff>
          <xdr:row>65</xdr:row>
          <xdr:rowOff>7620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ク　心理的な問題（心理的なサポートの相談先）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0</xdr:rowOff>
        </xdr:from>
        <xdr:to>
          <xdr:col>14</xdr:col>
          <xdr:colOff>0</xdr:colOff>
          <xdr:row>66</xdr:row>
          <xdr:rowOff>7620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ケ　保健所への情報提供の説明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0</xdr:rowOff>
        </xdr:from>
        <xdr:to>
          <xdr:col>10</xdr:col>
          <xdr:colOff>487680</xdr:colOff>
          <xdr:row>67</xdr:row>
          <xdr:rowOff>7620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コ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77</xdr:row>
          <xdr:rowOff>15240</xdr:rowOff>
        </xdr:from>
        <xdr:to>
          <xdr:col>6</xdr:col>
          <xdr:colOff>579120</xdr:colOff>
          <xdr:row>78</xdr:row>
          <xdr:rowOff>22860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ア　他に相談できるところがある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78</xdr:row>
          <xdr:rowOff>22860</xdr:rowOff>
        </xdr:from>
        <xdr:to>
          <xdr:col>6</xdr:col>
          <xdr:colOff>579120</xdr:colOff>
          <xdr:row>79</xdr:row>
          <xdr:rowOff>30480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イ　必要な時に相談しようと思っている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79</xdr:row>
          <xdr:rowOff>30480</xdr:rowOff>
        </xdr:from>
        <xdr:to>
          <xdr:col>6</xdr:col>
          <xdr:colOff>579120</xdr:colOff>
          <xdr:row>80</xdr:row>
          <xdr:rowOff>38100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ウ　保健所に相談するのは抵抗がある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80</xdr:row>
          <xdr:rowOff>30480</xdr:rowOff>
        </xdr:from>
        <xdr:to>
          <xdr:col>6</xdr:col>
          <xdr:colOff>579120</xdr:colOff>
          <xdr:row>81</xdr:row>
          <xdr:rowOff>38100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エ　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1DF2-31E2-4DF4-8CA6-454F0C443B2E}">
  <sheetPr codeName="Sheet1">
    <tabColor rgb="FFFF0000"/>
  </sheetPr>
  <dimension ref="B1:AI131"/>
  <sheetViews>
    <sheetView showGridLines="0" tabSelected="1" view="pageBreakPreview" zoomScaleNormal="100" zoomScaleSheetLayoutView="100" workbookViewId="0">
      <selection activeCell="T9" sqref="T9"/>
    </sheetView>
  </sheetViews>
  <sheetFormatPr defaultRowHeight="13.2" x14ac:dyDescent="0.2"/>
  <cols>
    <col min="1" max="1" width="6.109375" style="1" customWidth="1"/>
    <col min="2" max="2" width="4.88671875" style="1" customWidth="1"/>
    <col min="3" max="3" width="8.88671875" style="1" customWidth="1"/>
    <col min="4" max="4" width="8.88671875" style="1"/>
    <col min="5" max="5" width="8.88671875" style="1" customWidth="1"/>
    <col min="6" max="9" width="8.88671875" style="1"/>
    <col min="10" max="10" width="9.88671875" style="1" customWidth="1"/>
    <col min="11" max="11" width="8.88671875" style="1" customWidth="1"/>
    <col min="12" max="13" width="8.88671875" style="1"/>
    <col min="14" max="14" width="9.21875" style="1" customWidth="1"/>
    <col min="15" max="15" width="4.88671875" style="1" customWidth="1"/>
    <col min="16" max="16" width="6.5546875" style="1" customWidth="1"/>
    <col min="17" max="17" width="4.88671875" style="1" customWidth="1"/>
    <col min="18" max="18" width="7.33203125" style="1" customWidth="1"/>
    <col min="19" max="16384" width="8.88671875" style="1"/>
  </cols>
  <sheetData>
    <row r="1" spans="2:35" x14ac:dyDescent="0.2">
      <c r="AI1" s="1" t="s">
        <v>10</v>
      </c>
    </row>
    <row r="2" spans="2:35" ht="23.4" x14ac:dyDescent="0.2">
      <c r="B2" s="21" t="s">
        <v>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2"/>
      <c r="AI2" s="1" t="s">
        <v>11</v>
      </c>
    </row>
    <row r="4" spans="2:35" ht="91.8" customHeight="1" x14ac:dyDescent="0.2">
      <c r="B4" s="20" t="s">
        <v>34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6" spans="2:35" x14ac:dyDescent="0.2">
      <c r="B6" s="1" t="s">
        <v>0</v>
      </c>
    </row>
    <row r="7" spans="2:35" ht="18" customHeight="1" x14ac:dyDescent="0.2">
      <c r="C7" s="17"/>
      <c r="D7" s="18"/>
      <c r="E7" s="18"/>
      <c r="F7" s="18"/>
      <c r="G7" s="18"/>
      <c r="H7" s="19"/>
      <c r="I7" s="2"/>
      <c r="J7" s="2"/>
      <c r="K7" s="2"/>
      <c r="L7" s="2"/>
      <c r="M7" s="2"/>
    </row>
    <row r="8" spans="2:35" x14ac:dyDescent="0.2">
      <c r="C8" s="3"/>
    </row>
    <row r="9" spans="2:35" x14ac:dyDescent="0.2">
      <c r="B9" s="1" t="s">
        <v>36</v>
      </c>
    </row>
    <row r="10" spans="2:35" ht="18" customHeight="1" x14ac:dyDescent="0.2">
      <c r="C10" s="22"/>
      <c r="D10" s="22"/>
      <c r="E10" s="22"/>
      <c r="F10" s="22"/>
      <c r="G10" s="22"/>
      <c r="H10" s="22"/>
      <c r="I10" s="2"/>
      <c r="J10" s="2"/>
      <c r="K10" s="2"/>
      <c r="L10" s="2"/>
      <c r="M10" s="2"/>
    </row>
    <row r="11" spans="2:35" x14ac:dyDescent="0.2">
      <c r="C11" s="3"/>
    </row>
    <row r="12" spans="2:35" x14ac:dyDescent="0.2">
      <c r="B12" s="1" t="s">
        <v>35</v>
      </c>
    </row>
    <row r="13" spans="2:35" ht="18" customHeight="1" x14ac:dyDescent="0.2">
      <c r="C13" s="24"/>
      <c r="D13" s="24"/>
      <c r="E13" s="24"/>
      <c r="F13" s="24"/>
      <c r="G13" s="24"/>
      <c r="H13" s="24"/>
      <c r="I13" s="2"/>
      <c r="J13" s="2"/>
      <c r="K13" s="2"/>
      <c r="L13" s="2"/>
      <c r="M13" s="2"/>
    </row>
    <row r="14" spans="2:35" x14ac:dyDescent="0.2">
      <c r="C14" s="3"/>
    </row>
    <row r="15" spans="2:35" x14ac:dyDescent="0.2">
      <c r="B15" s="1" t="s">
        <v>37</v>
      </c>
    </row>
    <row r="16" spans="2:35" ht="18" customHeight="1" x14ac:dyDescent="0.2">
      <c r="B16" s="13" t="s">
        <v>39</v>
      </c>
      <c r="C16" s="9"/>
      <c r="D16" s="3" t="s">
        <v>38</v>
      </c>
    </row>
    <row r="17" spans="2:13" ht="10.8" customHeight="1" x14ac:dyDescent="0.2">
      <c r="C17" s="5"/>
    </row>
    <row r="18" spans="2:13" x14ac:dyDescent="0.2">
      <c r="B18" s="11" t="s">
        <v>40</v>
      </c>
    </row>
    <row r="19" spans="2:13" ht="18" customHeight="1" x14ac:dyDescent="0.2">
      <c r="C19" s="22"/>
      <c r="D19" s="22"/>
    </row>
    <row r="20" spans="2:13" x14ac:dyDescent="0.2">
      <c r="C20" s="3"/>
    </row>
    <row r="21" spans="2:13" x14ac:dyDescent="0.2">
      <c r="B21" s="1" t="s">
        <v>41</v>
      </c>
    </row>
    <row r="22" spans="2:13" ht="18" customHeight="1" x14ac:dyDescent="0.2">
      <c r="C22" s="22"/>
      <c r="D22" s="22"/>
      <c r="E22" s="6"/>
      <c r="F22" s="6"/>
      <c r="G22" s="6"/>
      <c r="H22" s="6"/>
      <c r="I22" s="6"/>
      <c r="J22" s="6"/>
      <c r="K22" s="6"/>
      <c r="L22" s="6"/>
      <c r="M22" s="6"/>
    </row>
    <row r="23" spans="2:13" x14ac:dyDescent="0.2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2:13" x14ac:dyDescent="0.2">
      <c r="B24" s="1" t="s">
        <v>42</v>
      </c>
    </row>
    <row r="25" spans="2:13" x14ac:dyDescent="0.2">
      <c r="C25" s="1" t="s">
        <v>49</v>
      </c>
    </row>
    <row r="26" spans="2:13" ht="18" customHeight="1" x14ac:dyDescent="0.2">
      <c r="C26" s="17"/>
      <c r="D26" s="18"/>
      <c r="E26" s="18"/>
      <c r="F26" s="18"/>
      <c r="G26" s="18"/>
      <c r="H26" s="18"/>
      <c r="I26" s="18"/>
      <c r="J26" s="18"/>
      <c r="K26" s="18"/>
      <c r="L26" s="19"/>
      <c r="M26" s="6"/>
    </row>
    <row r="28" spans="2:13" x14ac:dyDescent="0.2">
      <c r="B28" s="1" t="s">
        <v>43</v>
      </c>
    </row>
    <row r="29" spans="2:13" ht="18" customHeight="1" x14ac:dyDescent="0.2">
      <c r="C29" s="22"/>
      <c r="D29" s="22"/>
      <c r="E29" s="6"/>
      <c r="F29" s="6"/>
      <c r="G29" s="6"/>
      <c r="H29" s="6"/>
      <c r="I29" s="6"/>
      <c r="J29" s="6"/>
      <c r="K29" s="6"/>
      <c r="L29" s="6"/>
      <c r="M29" s="6"/>
    </row>
    <row r="30" spans="2:13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2:13" x14ac:dyDescent="0.2">
      <c r="B31" s="1" t="s">
        <v>44</v>
      </c>
    </row>
    <row r="32" spans="2:13" ht="18" customHeight="1" x14ac:dyDescent="0.2">
      <c r="C32" s="17"/>
      <c r="D32" s="18"/>
      <c r="E32" s="18"/>
      <c r="F32" s="18"/>
      <c r="G32" s="18"/>
      <c r="H32" s="18"/>
      <c r="I32" s="18"/>
      <c r="J32" s="18"/>
      <c r="K32" s="18"/>
      <c r="L32" s="19"/>
      <c r="M32" s="6"/>
    </row>
    <row r="33" spans="2:13" ht="18" customHeight="1" x14ac:dyDescent="0.2">
      <c r="C33" s="5"/>
      <c r="D33" s="5"/>
      <c r="E33" s="5"/>
      <c r="F33" s="5"/>
      <c r="G33" s="5"/>
      <c r="H33" s="5"/>
      <c r="I33" s="5"/>
      <c r="J33" s="5"/>
      <c r="K33" s="5"/>
      <c r="L33" s="5"/>
      <c r="M33" s="6"/>
    </row>
    <row r="34" spans="2:13" x14ac:dyDescent="0.2">
      <c r="B34" s="1" t="s">
        <v>45</v>
      </c>
    </row>
    <row r="35" spans="2:13" ht="18" customHeight="1" x14ac:dyDescent="0.2">
      <c r="B35" s="13" t="s">
        <v>46</v>
      </c>
      <c r="C35" s="9"/>
      <c r="D35" s="3" t="s">
        <v>47</v>
      </c>
    </row>
    <row r="36" spans="2:13" x14ac:dyDescent="0.2"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3" x14ac:dyDescent="0.2">
      <c r="B37" s="1" t="s">
        <v>48</v>
      </c>
    </row>
    <row r="38" spans="2:13" ht="18" customHeight="1" x14ac:dyDescent="0.2">
      <c r="B38" s="13"/>
      <c r="C38" s="22"/>
      <c r="D38" s="22"/>
      <c r="E38" s="22"/>
      <c r="F38" s="22"/>
      <c r="G38" s="22"/>
      <c r="H38" s="22"/>
      <c r="I38" s="22"/>
      <c r="J38" s="22"/>
      <c r="K38" s="2"/>
      <c r="L38" s="2"/>
    </row>
    <row r="39" spans="2:13" ht="10.199999999999999" customHeight="1" x14ac:dyDescent="0.2">
      <c r="B39" s="13"/>
      <c r="C39" s="7"/>
      <c r="D39" s="3"/>
    </row>
    <row r="40" spans="2:13" x14ac:dyDescent="0.2">
      <c r="B40" s="1" t="s">
        <v>50</v>
      </c>
    </row>
    <row r="41" spans="2:13" ht="18" customHeight="1" x14ac:dyDescent="0.2">
      <c r="B41" s="13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2:13" ht="18" customHeight="1" x14ac:dyDescent="0.2">
      <c r="B42" s="13"/>
      <c r="C42" s="7"/>
      <c r="D42" s="3"/>
    </row>
    <row r="43" spans="2:13" x14ac:dyDescent="0.2">
      <c r="B43" s="1" t="s">
        <v>51</v>
      </c>
    </row>
    <row r="44" spans="2:13" ht="18" customHeight="1" x14ac:dyDescent="0.2">
      <c r="C44" s="22"/>
      <c r="D44" s="22"/>
      <c r="E44" s="22"/>
      <c r="F44" s="22"/>
      <c r="G44" s="6"/>
      <c r="H44" s="6"/>
      <c r="I44" s="6"/>
      <c r="J44" s="6"/>
      <c r="K44" s="6"/>
      <c r="L44" s="6"/>
      <c r="M44" s="6"/>
    </row>
    <row r="45" spans="2:13" ht="18" customHeight="1" x14ac:dyDescent="0.2">
      <c r="C45" s="14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2:13" x14ac:dyDescent="0.2">
      <c r="B46" s="1" t="s">
        <v>52</v>
      </c>
    </row>
    <row r="47" spans="2:13" ht="18" customHeight="1" x14ac:dyDescent="0.2">
      <c r="C47" s="22"/>
      <c r="D47" s="22"/>
      <c r="E47" s="22"/>
      <c r="F47" s="22"/>
      <c r="G47" s="6"/>
      <c r="H47" s="6"/>
      <c r="I47" s="6"/>
      <c r="J47" s="6"/>
      <c r="K47" s="6"/>
      <c r="L47" s="6"/>
      <c r="M47" s="6"/>
    </row>
    <row r="49" spans="2:18" x14ac:dyDescent="0.2">
      <c r="B49" s="23" t="s">
        <v>65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</row>
    <row r="50" spans="2:18" ht="18" customHeight="1" x14ac:dyDescent="0.2">
      <c r="C50" s="14"/>
      <c r="D50" s="6"/>
      <c r="E50" s="6"/>
      <c r="F50" s="6"/>
      <c r="G50" s="6"/>
      <c r="H50" s="6"/>
      <c r="I50" s="6"/>
      <c r="J50" s="6"/>
      <c r="K50" s="6"/>
      <c r="L50" s="6"/>
      <c r="M50" s="6"/>
      <c r="O50" s="13" t="s">
        <v>53</v>
      </c>
      <c r="P50" s="11" t="b">
        <v>0</v>
      </c>
      <c r="Q50" s="13" t="s">
        <v>59</v>
      </c>
      <c r="R50" s="11" t="b">
        <v>0</v>
      </c>
    </row>
    <row r="51" spans="2:18" ht="18" customHeight="1" x14ac:dyDescent="0.2">
      <c r="C51" s="14"/>
      <c r="D51" s="6"/>
      <c r="E51" s="6"/>
      <c r="F51" s="6"/>
      <c r="G51" s="6"/>
      <c r="H51" s="6"/>
      <c r="I51" s="6"/>
      <c r="J51" s="6"/>
      <c r="K51" s="6"/>
      <c r="L51" s="6"/>
      <c r="M51" s="6"/>
      <c r="O51" s="13" t="s">
        <v>54</v>
      </c>
      <c r="P51" s="11" t="b">
        <v>0</v>
      </c>
      <c r="Q51" s="13" t="s">
        <v>60</v>
      </c>
      <c r="R51" s="11" t="b">
        <v>0</v>
      </c>
    </row>
    <row r="52" spans="2:18" ht="18" customHeight="1" x14ac:dyDescent="0.2">
      <c r="C52" s="14"/>
      <c r="D52" s="6"/>
      <c r="E52" s="6"/>
      <c r="F52" s="6"/>
      <c r="G52" s="6"/>
      <c r="H52" s="6"/>
      <c r="I52" s="6"/>
      <c r="J52" s="6"/>
      <c r="K52" s="6"/>
      <c r="L52" s="6"/>
      <c r="M52" s="6"/>
      <c r="O52" s="13" t="s">
        <v>55</v>
      </c>
      <c r="P52" s="11" t="b">
        <v>0</v>
      </c>
      <c r="Q52" s="13" t="s">
        <v>61</v>
      </c>
      <c r="R52" s="11" t="b">
        <v>0</v>
      </c>
    </row>
    <row r="53" spans="2:18" ht="18" customHeight="1" x14ac:dyDescent="0.2">
      <c r="C53" s="14"/>
      <c r="D53" s="6"/>
      <c r="E53" s="6"/>
      <c r="F53" s="6"/>
      <c r="G53" s="6"/>
      <c r="H53" s="6"/>
      <c r="I53" s="6"/>
      <c r="J53" s="6"/>
      <c r="K53" s="6"/>
      <c r="L53" s="6"/>
      <c r="M53" s="6"/>
      <c r="O53" s="13" t="s">
        <v>56</v>
      </c>
      <c r="P53" s="11" t="b">
        <v>0</v>
      </c>
      <c r="Q53" s="13" t="s">
        <v>62</v>
      </c>
      <c r="R53" s="11" t="b">
        <v>0</v>
      </c>
    </row>
    <row r="54" spans="2:18" ht="18" customHeight="1" x14ac:dyDescent="0.2">
      <c r="C54" s="14"/>
      <c r="D54" s="6"/>
      <c r="E54" s="6"/>
      <c r="F54" s="6"/>
      <c r="G54" s="6"/>
      <c r="H54" s="6"/>
      <c r="I54" s="6"/>
      <c r="J54" s="6"/>
      <c r="K54" s="6"/>
      <c r="L54" s="6"/>
      <c r="M54" s="6"/>
      <c r="O54" s="13" t="s">
        <v>57</v>
      </c>
      <c r="P54" s="11" t="b">
        <v>0</v>
      </c>
      <c r="Q54" s="13" t="s">
        <v>63</v>
      </c>
      <c r="R54" s="11" t="b">
        <v>0</v>
      </c>
    </row>
    <row r="55" spans="2:18" ht="18" customHeight="1" x14ac:dyDescent="0.2">
      <c r="C55" s="14"/>
      <c r="D55" s="6"/>
      <c r="E55" s="6"/>
      <c r="F55" s="6"/>
      <c r="G55" s="6"/>
      <c r="H55" s="6"/>
      <c r="I55" s="6"/>
      <c r="J55" s="6"/>
      <c r="K55" s="6"/>
      <c r="L55" s="6"/>
      <c r="M55" s="6"/>
      <c r="O55" s="13" t="s">
        <v>58</v>
      </c>
      <c r="P55" s="11" t="b">
        <v>0</v>
      </c>
      <c r="Q55" s="13" t="s">
        <v>64</v>
      </c>
      <c r="R55" s="11" t="b">
        <v>0</v>
      </c>
    </row>
    <row r="56" spans="2:18" ht="18" customHeight="1" x14ac:dyDescent="0.2">
      <c r="C56" s="14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2:18" x14ac:dyDescent="0.2">
      <c r="B57" s="1" t="s">
        <v>66</v>
      </c>
    </row>
    <row r="58" spans="2:18" ht="18" customHeight="1" x14ac:dyDescent="0.2"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6"/>
    </row>
    <row r="59" spans="2:18" ht="18" customHeight="1" x14ac:dyDescent="0.2">
      <c r="C59" s="14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2:18" x14ac:dyDescent="0.2">
      <c r="B60" s="1" t="s">
        <v>67</v>
      </c>
    </row>
    <row r="61" spans="2:18" ht="18" customHeight="1" x14ac:dyDescent="0.2">
      <c r="C61" s="22"/>
      <c r="D61" s="22"/>
      <c r="E61" s="22"/>
      <c r="F61" s="6"/>
      <c r="G61" s="6"/>
      <c r="H61" s="6"/>
      <c r="I61" s="6"/>
      <c r="J61" s="6"/>
      <c r="K61" s="6"/>
      <c r="L61" s="6"/>
      <c r="M61" s="6"/>
    </row>
    <row r="62" spans="2:18" ht="18" customHeight="1" x14ac:dyDescent="0.2">
      <c r="C62" s="14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2:18" x14ac:dyDescent="0.2">
      <c r="B63" s="23" t="s">
        <v>68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2:18" ht="18" customHeight="1" x14ac:dyDescent="0.2">
      <c r="C64" s="14"/>
      <c r="D64" s="6"/>
      <c r="E64" s="6"/>
      <c r="F64" s="6"/>
      <c r="G64" s="6"/>
      <c r="H64" s="6"/>
      <c r="I64" s="6"/>
      <c r="J64" s="6"/>
      <c r="K64" s="6"/>
      <c r="L64" s="6"/>
      <c r="M64" s="6"/>
      <c r="O64" s="13" t="s">
        <v>53</v>
      </c>
      <c r="P64" s="11" t="b">
        <v>0</v>
      </c>
      <c r="Q64" s="13" t="s">
        <v>59</v>
      </c>
      <c r="R64" s="11" t="b">
        <v>0</v>
      </c>
    </row>
    <row r="65" spans="2:18" ht="18" customHeight="1" x14ac:dyDescent="0.2">
      <c r="C65" s="14"/>
      <c r="D65" s="6"/>
      <c r="E65" s="6"/>
      <c r="F65" s="6"/>
      <c r="G65" s="6"/>
      <c r="H65" s="6"/>
      <c r="I65" s="6"/>
      <c r="J65" s="6"/>
      <c r="K65" s="6"/>
      <c r="L65" s="6"/>
      <c r="M65" s="6"/>
      <c r="O65" s="13" t="s">
        <v>54</v>
      </c>
      <c r="P65" s="11" t="b">
        <v>0</v>
      </c>
      <c r="Q65" s="13" t="s">
        <v>60</v>
      </c>
      <c r="R65" s="11" t="b">
        <v>0</v>
      </c>
    </row>
    <row r="66" spans="2:18" ht="18" customHeight="1" x14ac:dyDescent="0.2">
      <c r="C66" s="14"/>
      <c r="D66" s="6"/>
      <c r="E66" s="6"/>
      <c r="F66" s="6"/>
      <c r="G66" s="6"/>
      <c r="H66" s="6"/>
      <c r="I66" s="6"/>
      <c r="J66" s="6"/>
      <c r="K66" s="6"/>
      <c r="L66" s="6"/>
      <c r="M66" s="6"/>
      <c r="O66" s="13" t="s">
        <v>55</v>
      </c>
      <c r="P66" s="11" t="b">
        <v>0</v>
      </c>
      <c r="Q66" s="13" t="s">
        <v>61</v>
      </c>
      <c r="R66" s="11" t="b">
        <v>0</v>
      </c>
    </row>
    <row r="67" spans="2:18" ht="18" customHeight="1" x14ac:dyDescent="0.2">
      <c r="C67" s="14"/>
      <c r="D67" s="6"/>
      <c r="E67" s="6"/>
      <c r="F67" s="6"/>
      <c r="G67" s="6"/>
      <c r="H67" s="6"/>
      <c r="I67" s="6"/>
      <c r="J67" s="6"/>
      <c r="K67" s="6"/>
      <c r="L67" s="6"/>
      <c r="M67" s="6"/>
      <c r="O67" s="13" t="s">
        <v>56</v>
      </c>
      <c r="P67" s="11" t="b">
        <v>0</v>
      </c>
      <c r="Q67" s="13" t="s">
        <v>62</v>
      </c>
      <c r="R67" s="11" t="b">
        <v>0</v>
      </c>
    </row>
    <row r="68" spans="2:18" ht="18" customHeight="1" x14ac:dyDescent="0.2">
      <c r="C68" s="14"/>
      <c r="D68" s="6"/>
      <c r="E68" s="6"/>
      <c r="F68" s="6"/>
      <c r="G68" s="6"/>
      <c r="H68" s="6"/>
      <c r="I68" s="6"/>
      <c r="J68" s="6"/>
      <c r="K68" s="6"/>
      <c r="L68" s="6"/>
      <c r="M68" s="6"/>
      <c r="O68" s="13" t="s">
        <v>57</v>
      </c>
      <c r="P68" s="11" t="b">
        <v>0</v>
      </c>
      <c r="Q68" s="13"/>
      <c r="R68" s="11"/>
    </row>
    <row r="69" spans="2:18" ht="18" customHeight="1" x14ac:dyDescent="0.2">
      <c r="C69" s="14"/>
      <c r="D69" s="6"/>
      <c r="E69" s="6"/>
      <c r="F69" s="6"/>
      <c r="G69" s="6"/>
      <c r="H69" s="6"/>
      <c r="I69" s="6"/>
      <c r="J69" s="6"/>
      <c r="K69" s="6"/>
      <c r="L69" s="6"/>
      <c r="M69" s="6"/>
      <c r="O69" s="13" t="s">
        <v>58</v>
      </c>
      <c r="P69" s="11" t="b">
        <v>0</v>
      </c>
      <c r="Q69" s="13"/>
      <c r="R69" s="11"/>
    </row>
    <row r="70" spans="2:18" ht="18" customHeight="1" x14ac:dyDescent="0.2">
      <c r="C70" s="14"/>
      <c r="D70" s="6"/>
      <c r="E70" s="6"/>
      <c r="F70" s="6"/>
      <c r="G70" s="6"/>
      <c r="H70" s="6"/>
      <c r="I70" s="6"/>
      <c r="J70" s="6"/>
      <c r="K70" s="6"/>
      <c r="L70" s="6"/>
      <c r="M70" s="6"/>
      <c r="O70" s="13"/>
      <c r="P70" s="11"/>
      <c r="Q70" s="13"/>
      <c r="R70" s="11"/>
    </row>
    <row r="71" spans="2:18" x14ac:dyDescent="0.2">
      <c r="B71" s="1" t="s">
        <v>69</v>
      </c>
    </row>
    <row r="72" spans="2:18" ht="18" customHeight="1" x14ac:dyDescent="0.2"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6"/>
    </row>
    <row r="73" spans="2:18" ht="18" customHeight="1" x14ac:dyDescent="0.2">
      <c r="C73" s="14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2:18" x14ac:dyDescent="0.2">
      <c r="B74" s="1" t="s">
        <v>70</v>
      </c>
    </row>
    <row r="75" spans="2:18" ht="18" customHeight="1" x14ac:dyDescent="0.2">
      <c r="C75" s="22"/>
      <c r="D75" s="22"/>
      <c r="E75" s="6"/>
      <c r="F75" s="6"/>
      <c r="G75" s="6"/>
      <c r="H75" s="6"/>
      <c r="I75" s="6"/>
      <c r="J75" s="6"/>
      <c r="K75" s="6"/>
      <c r="L75" s="6"/>
      <c r="M75" s="6"/>
    </row>
    <row r="76" spans="2:18" ht="18" customHeight="1" x14ac:dyDescent="0.2">
      <c r="C76" s="14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2:18" x14ac:dyDescent="0.2">
      <c r="B77" s="23" t="s">
        <v>89</v>
      </c>
      <c r="C77" s="23"/>
      <c r="D77" s="23"/>
      <c r="E77" s="23"/>
      <c r="F77" s="23"/>
      <c r="G77" s="23"/>
      <c r="H77" s="23"/>
      <c r="I77" s="23"/>
      <c r="J77" s="23"/>
    </row>
    <row r="78" spans="2:18" ht="18" customHeight="1" x14ac:dyDescent="0.2">
      <c r="C78" s="14"/>
      <c r="D78" s="6"/>
      <c r="E78" s="6"/>
      <c r="F78" s="6"/>
      <c r="G78" s="6"/>
      <c r="H78" s="6"/>
      <c r="I78" s="6"/>
      <c r="J78" s="6"/>
      <c r="K78" s="6"/>
      <c r="L78" s="6"/>
      <c r="M78" s="6"/>
      <c r="O78" s="13" t="s">
        <v>53</v>
      </c>
      <c r="P78" s="1" t="b">
        <v>0</v>
      </c>
    </row>
    <row r="79" spans="2:18" ht="18" customHeight="1" x14ac:dyDescent="0.2">
      <c r="C79" s="14"/>
      <c r="D79" s="6"/>
      <c r="E79" s="6"/>
      <c r="F79" s="6"/>
      <c r="G79" s="6"/>
      <c r="H79" s="6"/>
      <c r="I79" s="6"/>
      <c r="J79" s="6"/>
      <c r="K79" s="6"/>
      <c r="L79" s="6"/>
      <c r="M79" s="6"/>
      <c r="O79" s="13" t="s">
        <v>54</v>
      </c>
      <c r="P79" s="1" t="b">
        <v>0</v>
      </c>
    </row>
    <row r="80" spans="2:18" ht="18" customHeight="1" x14ac:dyDescent="0.2">
      <c r="C80" s="14"/>
      <c r="D80" s="6"/>
      <c r="E80" s="6"/>
      <c r="F80" s="6"/>
      <c r="G80" s="6"/>
      <c r="H80" s="6"/>
      <c r="I80" s="6"/>
      <c r="J80" s="6"/>
      <c r="K80" s="6"/>
      <c r="L80" s="6"/>
      <c r="M80" s="6"/>
      <c r="O80" s="13" t="s">
        <v>55</v>
      </c>
      <c r="P80" s="1" t="b">
        <v>0</v>
      </c>
    </row>
    <row r="81" spans="2:16" ht="18" customHeight="1" x14ac:dyDescent="0.2">
      <c r="C81" s="14"/>
      <c r="D81" s="6"/>
      <c r="E81" s="6"/>
      <c r="F81" s="6"/>
      <c r="G81" s="6"/>
      <c r="H81" s="6"/>
      <c r="I81" s="6"/>
      <c r="J81" s="6"/>
      <c r="K81" s="6"/>
      <c r="L81" s="6"/>
      <c r="M81" s="6"/>
      <c r="O81" s="13" t="s">
        <v>56</v>
      </c>
      <c r="P81" s="1" t="b">
        <v>0</v>
      </c>
    </row>
    <row r="82" spans="2:16" ht="18" customHeight="1" x14ac:dyDescent="0.2">
      <c r="C82" s="14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2:16" x14ac:dyDescent="0.2">
      <c r="B83" s="1" t="s">
        <v>71</v>
      </c>
    </row>
    <row r="84" spans="2:16" ht="18" customHeight="1" x14ac:dyDescent="0.2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6"/>
    </row>
    <row r="85" spans="2:16" ht="18" customHeight="1" x14ac:dyDescent="0.2">
      <c r="C85" s="14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2:16" ht="16.2" x14ac:dyDescent="0.2">
      <c r="C86" s="4" t="s">
        <v>9</v>
      </c>
    </row>
    <row r="119" spans="3:7" x14ac:dyDescent="0.2">
      <c r="C119" s="1" t="s">
        <v>72</v>
      </c>
      <c r="E119" s="1" t="s">
        <v>72</v>
      </c>
      <c r="G119" s="1" t="s">
        <v>76</v>
      </c>
    </row>
    <row r="120" spans="3:7" x14ac:dyDescent="0.2">
      <c r="C120" s="1" t="s">
        <v>73</v>
      </c>
      <c r="E120" s="1" t="s">
        <v>73</v>
      </c>
      <c r="G120" s="1" t="s">
        <v>77</v>
      </c>
    </row>
    <row r="121" spans="3:7" x14ac:dyDescent="0.2">
      <c r="C121" s="1" t="s">
        <v>74</v>
      </c>
      <c r="E121" s="1" t="s">
        <v>74</v>
      </c>
      <c r="G121" s="1" t="s">
        <v>78</v>
      </c>
    </row>
    <row r="122" spans="3:7" x14ac:dyDescent="0.2">
      <c r="E122" s="1" t="s">
        <v>75</v>
      </c>
    </row>
    <row r="125" spans="3:7" x14ac:dyDescent="0.2">
      <c r="C125" s="1" t="s">
        <v>79</v>
      </c>
      <c r="G125" s="1" t="s">
        <v>83</v>
      </c>
    </row>
    <row r="126" spans="3:7" x14ac:dyDescent="0.2">
      <c r="C126" s="1" t="s">
        <v>80</v>
      </c>
      <c r="G126" s="1" t="s">
        <v>84</v>
      </c>
    </row>
    <row r="127" spans="3:7" x14ac:dyDescent="0.2">
      <c r="C127" s="1" t="s">
        <v>81</v>
      </c>
      <c r="G127" s="1" t="s">
        <v>85</v>
      </c>
    </row>
    <row r="128" spans="3:7" x14ac:dyDescent="0.2">
      <c r="C128" s="1" t="s">
        <v>82</v>
      </c>
      <c r="G128" s="1" t="s">
        <v>86</v>
      </c>
    </row>
    <row r="130" spans="3:3" x14ac:dyDescent="0.2">
      <c r="C130" s="1" t="s">
        <v>87</v>
      </c>
    </row>
    <row r="131" spans="3:3" x14ac:dyDescent="0.2">
      <c r="C131" s="1" t="s">
        <v>88</v>
      </c>
    </row>
  </sheetData>
  <sheetProtection password="EC07" sheet="1" formatCells="0" formatColumns="0" formatRows="0" insertHyperlinks="0" sort="0" autoFilter="0" pivotTables="0"/>
  <mergeCells count="22">
    <mergeCell ref="C84:L84"/>
    <mergeCell ref="C19:D19"/>
    <mergeCell ref="C22:D22"/>
    <mergeCell ref="C29:D29"/>
    <mergeCell ref="C38:J38"/>
    <mergeCell ref="C44:F44"/>
    <mergeCell ref="C47:F47"/>
    <mergeCell ref="C58:L58"/>
    <mergeCell ref="C61:E61"/>
    <mergeCell ref="C75:D75"/>
    <mergeCell ref="B49:L49"/>
    <mergeCell ref="B63:L63"/>
    <mergeCell ref="C41:L41"/>
    <mergeCell ref="C72:L72"/>
    <mergeCell ref="B77:J77"/>
    <mergeCell ref="C26:L26"/>
    <mergeCell ref="C32:L32"/>
    <mergeCell ref="B4:M4"/>
    <mergeCell ref="B2:M2"/>
    <mergeCell ref="C7:H7"/>
    <mergeCell ref="C10:H10"/>
    <mergeCell ref="C13:H13"/>
  </mergeCells>
  <phoneticPr fontId="1"/>
  <conditionalFormatting sqref="C7:H7">
    <cfRule type="expression" dxfId="23" priority="78">
      <formula>C7=""</formula>
    </cfRule>
  </conditionalFormatting>
  <conditionalFormatting sqref="C10:H10">
    <cfRule type="expression" dxfId="22" priority="76">
      <formula>$C$10=""</formula>
    </cfRule>
  </conditionalFormatting>
  <conditionalFormatting sqref="C13:H13">
    <cfRule type="expression" dxfId="21" priority="75">
      <formula>$C$13=""</formula>
    </cfRule>
  </conditionalFormatting>
  <conditionalFormatting sqref="C19">
    <cfRule type="expression" dxfId="20" priority="32">
      <formula>AND($C$16&gt;=1, $C$19="")</formula>
    </cfRule>
  </conditionalFormatting>
  <conditionalFormatting sqref="C16">
    <cfRule type="expression" dxfId="19" priority="22">
      <formula>$C$16=""</formula>
    </cfRule>
  </conditionalFormatting>
  <conditionalFormatting sqref="C19:D19">
    <cfRule type="expression" dxfId="18" priority="21">
      <formula>$C$16=""</formula>
    </cfRule>
  </conditionalFormatting>
  <conditionalFormatting sqref="C35">
    <cfRule type="expression" dxfId="17" priority="20">
      <formula>$C$35=""</formula>
    </cfRule>
  </conditionalFormatting>
  <conditionalFormatting sqref="C38:J38">
    <cfRule type="expression" dxfId="16" priority="19">
      <formula>$C$38=""</formula>
    </cfRule>
  </conditionalFormatting>
  <conditionalFormatting sqref="C44:F44">
    <cfRule type="expression" dxfId="15" priority="18">
      <formula>$C$44=""</formula>
    </cfRule>
  </conditionalFormatting>
  <conditionalFormatting sqref="C47:F47">
    <cfRule type="expression" dxfId="14" priority="17">
      <formula>$C$47=""</formula>
    </cfRule>
  </conditionalFormatting>
  <conditionalFormatting sqref="C61:E61">
    <cfRule type="expression" dxfId="13" priority="16">
      <formula>$C$61=""</formula>
    </cfRule>
  </conditionalFormatting>
  <conditionalFormatting sqref="C75:D75">
    <cfRule type="expression" dxfId="12" priority="14">
      <formula>$C$75=""</formula>
    </cfRule>
  </conditionalFormatting>
  <conditionalFormatting sqref="C22:D22">
    <cfRule type="expression" dxfId="11" priority="12">
      <formula>C22&lt;&gt;""</formula>
    </cfRule>
    <cfRule type="expression" dxfId="10" priority="13">
      <formula>OR(C19="ア　陽性", C19="イ　判定保留")</formula>
    </cfRule>
  </conditionalFormatting>
  <conditionalFormatting sqref="C26:L26">
    <cfRule type="expression" dxfId="9" priority="11">
      <formula>AND(C22="エ　未実施", C26="")</formula>
    </cfRule>
  </conditionalFormatting>
  <conditionalFormatting sqref="C32:L32">
    <cfRule type="expression" dxfId="8" priority="10">
      <formula>AND(C29="エ　未実施", C32="")</formula>
    </cfRule>
  </conditionalFormatting>
  <conditionalFormatting sqref="C41:L41">
    <cfRule type="expression" dxfId="7" priority="9">
      <formula>AND(C38="ウ　その他", C41="")</formula>
    </cfRule>
  </conditionalFormatting>
  <conditionalFormatting sqref="C58:L58">
    <cfRule type="expression" dxfId="6" priority="8">
      <formula>AND(R55=TRUE, C58="")</formula>
    </cfRule>
  </conditionalFormatting>
  <conditionalFormatting sqref="C72:L72">
    <cfRule type="expression" dxfId="5" priority="7">
      <formula>AND(R67=TRUE, C72="")</formula>
    </cfRule>
  </conditionalFormatting>
  <conditionalFormatting sqref="C84:L84">
    <cfRule type="expression" dxfId="4" priority="6">
      <formula>AND(P81=TRUE, C84="")</formula>
    </cfRule>
  </conditionalFormatting>
  <conditionalFormatting sqref="C29:D29">
    <cfRule type="expression" dxfId="3" priority="5">
      <formula>AND(C22="イ　判定保留", C29="")</formula>
    </cfRule>
  </conditionalFormatting>
  <conditionalFormatting sqref="B49:L49">
    <cfRule type="expression" dxfId="2" priority="4">
      <formula>COUNTIF(P50:P55,TRUE) + COUNTIF(R50:R55,TRUE) = 0</formula>
    </cfRule>
  </conditionalFormatting>
  <conditionalFormatting sqref="B63:L63">
    <cfRule type="expression" dxfId="1" priority="3">
      <formula>COUNTIF(P64:P69,TRUE) + COUNTIF(R64:R67,TRUE) = 0</formula>
    </cfRule>
  </conditionalFormatting>
  <conditionalFormatting sqref="B77:J77">
    <cfRule type="expression" dxfId="0" priority="1">
      <formula>AND(C75="イ　いいえ", COUNTIF(P78:P81,TRUE)=0)</formula>
    </cfRule>
  </conditionalFormatting>
  <dataValidations count="10">
    <dataValidation type="whole" allowBlank="1" showInputMessage="1" showErrorMessage="1" errorTitle="注意" error="数値を入力してください" sqref="C17" xr:uid="{6A0E77E1-BF90-49B5-906D-C00CB645AF6E}">
      <formula1>0</formula1>
      <formula2>99999999</formula2>
    </dataValidation>
    <dataValidation allowBlank="1" showInputMessage="1" showErrorMessage="1" errorTitle="注意" error="数値を入力してください" sqref="C41:C42 C39" xr:uid="{E52BB369-EB2F-4688-BBF0-AAD957CD81AE}"/>
    <dataValidation type="whole" allowBlank="1" showInputMessage="1" showErrorMessage="1" errorTitle="注意" error="数値を入力してください" sqref="C16" xr:uid="{92E9FF29-CCDE-4596-8C75-1FC76BA68987}">
      <formula1>1</formula1>
      <formula2>11111111</formula2>
    </dataValidation>
    <dataValidation type="list" allowBlank="1" showInputMessage="1" showErrorMessage="1" errorTitle="注意" error="数値を入力してください" sqref="C19" xr:uid="{1278760A-F947-474D-8E31-CF12E4AC9CAC}">
      <formula1>$C$119:$C$121</formula1>
    </dataValidation>
    <dataValidation type="list" allowBlank="1" showInputMessage="1" showErrorMessage="1" sqref="C22 C29:D29" xr:uid="{30780C9B-54C5-4C63-80E4-572609B30F53}">
      <formula1>$E$119:$E$122</formula1>
    </dataValidation>
    <dataValidation type="whole" allowBlank="1" showInputMessage="1" showErrorMessage="1" errorTitle="注意" error="数値を入力してください" sqref="C35" xr:uid="{6E7AF955-0F51-4AA6-BA26-75B3808AEF82}">
      <formula1>0</formula1>
      <formula2>12</formula2>
    </dataValidation>
    <dataValidation type="list" allowBlank="1" showInputMessage="1" showErrorMessage="1" sqref="C44 C47" xr:uid="{A796C328-0706-487A-B67C-A97917D27647}">
      <formula1>$C$125:$C$128</formula1>
    </dataValidation>
    <dataValidation type="list" allowBlank="1" showInputMessage="1" showErrorMessage="1" errorTitle="注意" error="数値を入力してください" sqref="C38" xr:uid="{AFA4DD46-DFD2-418F-9C6B-72CE6FBCA3A3}">
      <formula1>$G$119:$G$121</formula1>
    </dataValidation>
    <dataValidation type="list" allowBlank="1" showInputMessage="1" showErrorMessage="1" sqref="C61" xr:uid="{E53BB4D0-D6DD-483A-840C-E72BAFE442CE}">
      <formula1>$G$125:$G$128</formula1>
    </dataValidation>
    <dataValidation type="list" allowBlank="1" showInputMessage="1" showErrorMessage="1" sqref="C75:D75" xr:uid="{D9C454FC-EC0A-47F9-BB3D-D38A16A0EA02}">
      <formula1>$C$130:$C$131</formula1>
    </dataValidation>
  </dataValidations>
  <pageMargins left="0.25" right="0.25" top="0.75" bottom="0.75" header="0.3" footer="0.3"/>
  <pageSetup paperSize="9" scale="72" orientation="portrait" r:id="rId1"/>
  <rowBreaks count="1" manualBreakCount="1">
    <brk id="62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297180</xdr:colOff>
                    <xdr:row>48</xdr:row>
                    <xdr:rowOff>167640</xdr:rowOff>
                  </from>
                  <to>
                    <xdr:col>5</xdr:col>
                    <xdr:colOff>518160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</xdr:col>
                    <xdr:colOff>297180</xdr:colOff>
                    <xdr:row>50</xdr:row>
                    <xdr:rowOff>0</xdr:rowOff>
                  </from>
                  <to>
                    <xdr:col>5</xdr:col>
                    <xdr:colOff>518160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</xdr:col>
                    <xdr:colOff>297180</xdr:colOff>
                    <xdr:row>51</xdr:row>
                    <xdr:rowOff>7620</xdr:rowOff>
                  </from>
                  <to>
                    <xdr:col>5</xdr:col>
                    <xdr:colOff>518160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</xdr:col>
                    <xdr:colOff>297180</xdr:colOff>
                    <xdr:row>52</xdr:row>
                    <xdr:rowOff>7620</xdr:rowOff>
                  </from>
                  <to>
                    <xdr:col>5</xdr:col>
                    <xdr:colOff>518160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1</xdr:col>
                    <xdr:colOff>297180</xdr:colOff>
                    <xdr:row>53</xdr:row>
                    <xdr:rowOff>7620</xdr:rowOff>
                  </from>
                  <to>
                    <xdr:col>6</xdr:col>
                    <xdr:colOff>548640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1</xdr:col>
                    <xdr:colOff>297180</xdr:colOff>
                    <xdr:row>54</xdr:row>
                    <xdr:rowOff>7620</xdr:rowOff>
                  </from>
                  <to>
                    <xdr:col>5</xdr:col>
                    <xdr:colOff>518160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49</xdr:row>
                    <xdr:rowOff>0</xdr:rowOff>
                  </from>
                  <to>
                    <xdr:col>10</xdr:col>
                    <xdr:colOff>487680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50</xdr:row>
                    <xdr:rowOff>0</xdr:rowOff>
                  </from>
                  <to>
                    <xdr:col>10</xdr:col>
                    <xdr:colOff>487680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7</xdr:col>
                    <xdr:colOff>0</xdr:colOff>
                    <xdr:row>51</xdr:row>
                    <xdr:rowOff>0</xdr:rowOff>
                  </from>
                  <to>
                    <xdr:col>10</xdr:col>
                    <xdr:colOff>487680</xdr:colOff>
                    <xdr:row>52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0</xdr:rowOff>
                  </from>
                  <to>
                    <xdr:col>10</xdr:col>
                    <xdr:colOff>487680</xdr:colOff>
                    <xdr:row>53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53</xdr:row>
                    <xdr:rowOff>7620</xdr:rowOff>
                  </from>
                  <to>
                    <xdr:col>10</xdr:col>
                    <xdr:colOff>487680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7</xdr:col>
                    <xdr:colOff>0</xdr:colOff>
                    <xdr:row>54</xdr:row>
                    <xdr:rowOff>7620</xdr:rowOff>
                  </from>
                  <to>
                    <xdr:col>10</xdr:col>
                    <xdr:colOff>487680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1</xdr:col>
                    <xdr:colOff>297180</xdr:colOff>
                    <xdr:row>62</xdr:row>
                    <xdr:rowOff>167640</xdr:rowOff>
                  </from>
                  <to>
                    <xdr:col>6</xdr:col>
                    <xdr:colOff>579120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1</xdr:col>
                    <xdr:colOff>297180</xdr:colOff>
                    <xdr:row>64</xdr:row>
                    <xdr:rowOff>0</xdr:rowOff>
                  </from>
                  <to>
                    <xdr:col>7</xdr:col>
                    <xdr:colOff>22860</xdr:colOff>
                    <xdr:row>65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1</xdr:col>
                    <xdr:colOff>297180</xdr:colOff>
                    <xdr:row>65</xdr:row>
                    <xdr:rowOff>7620</xdr:rowOff>
                  </from>
                  <to>
                    <xdr:col>7</xdr:col>
                    <xdr:colOff>7620</xdr:colOff>
                    <xdr:row>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1</xdr:col>
                    <xdr:colOff>297180</xdr:colOff>
                    <xdr:row>66</xdr:row>
                    <xdr:rowOff>7620</xdr:rowOff>
                  </from>
                  <to>
                    <xdr:col>5</xdr:col>
                    <xdr:colOff>518160</xdr:colOff>
                    <xdr:row>67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1</xdr:col>
                    <xdr:colOff>297180</xdr:colOff>
                    <xdr:row>67</xdr:row>
                    <xdr:rowOff>7620</xdr:rowOff>
                  </from>
                  <to>
                    <xdr:col>6</xdr:col>
                    <xdr:colOff>548640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1</xdr:col>
                    <xdr:colOff>297180</xdr:colOff>
                    <xdr:row>68</xdr:row>
                    <xdr:rowOff>7620</xdr:rowOff>
                  </from>
                  <to>
                    <xdr:col>7</xdr:col>
                    <xdr:colOff>342900</xdr:colOff>
                    <xdr:row>69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13</xdr:col>
                    <xdr:colOff>525780</xdr:colOff>
                    <xdr:row>64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3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64</xdr:row>
                    <xdr:rowOff>0</xdr:rowOff>
                  </from>
                  <to>
                    <xdr:col>13</xdr:col>
                    <xdr:colOff>487680</xdr:colOff>
                    <xdr:row>65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0</xdr:rowOff>
                  </from>
                  <to>
                    <xdr:col>14</xdr:col>
                    <xdr:colOff>0</xdr:colOff>
                    <xdr:row>66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66</xdr:row>
                    <xdr:rowOff>0</xdr:rowOff>
                  </from>
                  <to>
                    <xdr:col>10</xdr:col>
                    <xdr:colOff>487680</xdr:colOff>
                    <xdr:row>67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6" name="Check Box 28">
              <controlPr defaultSize="0" autoFill="0" autoLine="0" autoPict="0">
                <anchor moveWithCells="1">
                  <from>
                    <xdr:col>1</xdr:col>
                    <xdr:colOff>297180</xdr:colOff>
                    <xdr:row>77</xdr:row>
                    <xdr:rowOff>15240</xdr:rowOff>
                  </from>
                  <to>
                    <xdr:col>6</xdr:col>
                    <xdr:colOff>579120</xdr:colOff>
                    <xdr:row>78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7" name="Check Box 29">
              <controlPr defaultSize="0" autoFill="0" autoLine="0" autoPict="0">
                <anchor moveWithCells="1">
                  <from>
                    <xdr:col>1</xdr:col>
                    <xdr:colOff>297180</xdr:colOff>
                    <xdr:row>78</xdr:row>
                    <xdr:rowOff>22860</xdr:rowOff>
                  </from>
                  <to>
                    <xdr:col>6</xdr:col>
                    <xdr:colOff>579120</xdr:colOff>
                    <xdr:row>79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8" name="Check Box 30">
              <controlPr defaultSize="0" autoFill="0" autoLine="0" autoPict="0">
                <anchor moveWithCells="1">
                  <from>
                    <xdr:col>1</xdr:col>
                    <xdr:colOff>297180</xdr:colOff>
                    <xdr:row>79</xdr:row>
                    <xdr:rowOff>30480</xdr:rowOff>
                  </from>
                  <to>
                    <xdr:col>6</xdr:col>
                    <xdr:colOff>579120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9" name="Check Box 31">
              <controlPr defaultSize="0" autoFill="0" autoLine="0" autoPict="0">
                <anchor moveWithCells="1">
                  <from>
                    <xdr:col>1</xdr:col>
                    <xdr:colOff>297180</xdr:colOff>
                    <xdr:row>80</xdr:row>
                    <xdr:rowOff>30480</xdr:rowOff>
                  </from>
                  <to>
                    <xdr:col>6</xdr:col>
                    <xdr:colOff>579120</xdr:colOff>
                    <xdr:row>81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C3B3-EA65-4A68-90D6-CDC24053D02F}">
  <dimension ref="A1:BA20"/>
  <sheetViews>
    <sheetView zoomScale="145" zoomScaleNormal="145" workbookViewId="0">
      <selection activeCell="B13" sqref="B13"/>
    </sheetView>
  </sheetViews>
  <sheetFormatPr defaultRowHeight="13.2" x14ac:dyDescent="0.2"/>
  <sheetData>
    <row r="1" spans="1:53" s="8" customFormat="1" x14ac:dyDescent="0.2">
      <c r="A1" s="8" t="s">
        <v>1</v>
      </c>
      <c r="B1" s="8" t="s">
        <v>2</v>
      </c>
      <c r="C1" s="8" t="s">
        <v>3</v>
      </c>
      <c r="D1" s="8" t="s">
        <v>4</v>
      </c>
      <c r="E1" s="8" t="s">
        <v>13</v>
      </c>
      <c r="F1" s="8" t="s">
        <v>14</v>
      </c>
      <c r="G1" s="8" t="s">
        <v>15</v>
      </c>
      <c r="H1" s="8" t="s">
        <v>16</v>
      </c>
      <c r="I1" s="8" t="s">
        <v>17</v>
      </c>
      <c r="J1" s="8" t="s">
        <v>18</v>
      </c>
      <c r="K1" s="8" t="s">
        <v>19</v>
      </c>
      <c r="L1" s="8" t="s">
        <v>20</v>
      </c>
      <c r="M1" s="8" t="s">
        <v>21</v>
      </c>
      <c r="N1" s="8" t="s">
        <v>22</v>
      </c>
      <c r="O1" s="8" t="s">
        <v>23</v>
      </c>
      <c r="P1" s="8" t="s">
        <v>24</v>
      </c>
      <c r="Q1" s="8" t="s">
        <v>25</v>
      </c>
      <c r="R1" s="8" t="s">
        <v>26</v>
      </c>
      <c r="S1" s="8" t="s">
        <v>27</v>
      </c>
      <c r="T1" s="8" t="s">
        <v>90</v>
      </c>
      <c r="U1" s="8" t="s">
        <v>91</v>
      </c>
      <c r="V1" s="8" t="s">
        <v>92</v>
      </c>
      <c r="W1" s="8" t="s">
        <v>93</v>
      </c>
      <c r="X1" s="8" t="s">
        <v>94</v>
      </c>
      <c r="Y1" s="8" t="s">
        <v>95</v>
      </c>
      <c r="Z1" s="8" t="s">
        <v>96</v>
      </c>
      <c r="AA1" s="8" t="s">
        <v>97</v>
      </c>
      <c r="AB1" s="8" t="s">
        <v>98</v>
      </c>
      <c r="AC1" s="8" t="s">
        <v>99</v>
      </c>
      <c r="AD1" s="8" t="s">
        <v>100</v>
      </c>
      <c r="AE1" s="8" t="s">
        <v>28</v>
      </c>
      <c r="AF1" s="8" t="s">
        <v>29</v>
      </c>
      <c r="AG1" s="8" t="s">
        <v>101</v>
      </c>
      <c r="AH1" s="8" t="s">
        <v>102</v>
      </c>
      <c r="AI1" s="8" t="s">
        <v>103</v>
      </c>
      <c r="AJ1" s="8" t="s">
        <v>104</v>
      </c>
      <c r="AK1" s="8" t="s">
        <v>105</v>
      </c>
      <c r="AL1" s="8" t="s">
        <v>106</v>
      </c>
      <c r="AM1" s="8" t="s">
        <v>107</v>
      </c>
      <c r="AN1" s="8" t="s">
        <v>108</v>
      </c>
      <c r="AO1" s="8" t="s">
        <v>109</v>
      </c>
      <c r="AP1" s="8" t="s">
        <v>110</v>
      </c>
      <c r="AQ1" s="8" t="s">
        <v>30</v>
      </c>
      <c r="AR1" s="8" t="s">
        <v>31</v>
      </c>
      <c r="AS1" s="8" t="s">
        <v>111</v>
      </c>
      <c r="AT1" s="8" t="s">
        <v>112</v>
      </c>
      <c r="AU1" s="8" t="s">
        <v>113</v>
      </c>
      <c r="AV1" s="8" t="s">
        <v>114</v>
      </c>
      <c r="AW1" s="8" t="s">
        <v>32</v>
      </c>
      <c r="AX1" s="8" t="s">
        <v>5</v>
      </c>
      <c r="AY1" s="8" t="s">
        <v>6</v>
      </c>
      <c r="AZ1" s="8" t="s">
        <v>7</v>
      </c>
      <c r="BA1" s="8" t="s">
        <v>8</v>
      </c>
    </row>
    <row r="2" spans="1:53" s="8" customFormat="1" hidden="1" x14ac:dyDescent="0.2">
      <c r="A2" s="8" t="s">
        <v>33</v>
      </c>
      <c r="B2" s="8" t="s">
        <v>33</v>
      </c>
      <c r="C2" s="8" t="s">
        <v>33</v>
      </c>
      <c r="D2" s="8" t="s">
        <v>33</v>
      </c>
      <c r="E2" s="15">
        <f>調査票!C7</f>
        <v>0</v>
      </c>
      <c r="F2" s="15">
        <f>調査票!C10</f>
        <v>0</v>
      </c>
      <c r="G2" s="15">
        <f>調査票!C13</f>
        <v>0</v>
      </c>
      <c r="H2" s="15">
        <f>調査票!C16</f>
        <v>0</v>
      </c>
      <c r="I2" s="15">
        <f>調査票!C19</f>
        <v>0</v>
      </c>
      <c r="J2" s="15">
        <f>調査票!C22</f>
        <v>0</v>
      </c>
      <c r="K2" s="15">
        <f>調査票!C26</f>
        <v>0</v>
      </c>
      <c r="L2" s="15">
        <f>調査票!C29</f>
        <v>0</v>
      </c>
      <c r="M2" s="15">
        <f>調査票!C32</f>
        <v>0</v>
      </c>
      <c r="N2" s="15">
        <f>調査票!C35</f>
        <v>0</v>
      </c>
      <c r="O2" s="15">
        <f>調査票!C38</f>
        <v>0</v>
      </c>
      <c r="P2" s="15">
        <f>調査票!C41</f>
        <v>0</v>
      </c>
      <c r="Q2" s="15">
        <f>調査票!C44</f>
        <v>0</v>
      </c>
      <c r="R2" s="15">
        <f>調査票!C47</f>
        <v>0</v>
      </c>
      <c r="S2" s="15" t="str">
        <f>IF(調査票!P50=TRUE,"ア　児の免疫力の低下","")</f>
        <v/>
      </c>
      <c r="T2" s="16" t="str">
        <f>IF(調査票!P51=TRUE,"イ　母児間の信頼関係の構築ができるか","")</f>
        <v/>
      </c>
      <c r="U2" s="15" t="str">
        <f>IF(調査票!P52=TRUE,"ウ　児へのHTLV-1感染","")</f>
        <v/>
      </c>
      <c r="V2" s="15" t="str">
        <f>IF(調査票!P53=TRUE,"エ　夫へのHTLV-1","")</f>
        <v/>
      </c>
      <c r="W2" s="15" t="str">
        <f>IF(調査票!P54=TRUE,"オ　周囲から母乳を飲ませないことについて，周囲への説明","")</f>
        <v/>
      </c>
      <c r="X2" s="15" t="str">
        <f>IF(調査票!P55=TRUE,"カ　母乳を止める薬に対する抵抗","")</f>
        <v/>
      </c>
      <c r="Y2" s="15" t="str">
        <f>IF(調査票!R50=TRUE,"キ　SIDSへの影響","")</f>
        <v/>
      </c>
      <c r="Z2" s="15" t="str">
        <f>IF(調査票!R51=TRUE,"ク　経済的な問題","")</f>
        <v/>
      </c>
      <c r="AA2" s="15" t="str">
        <f>IF(調査票!R52=TRUE,"ケ　自分の発症・健康管理","")</f>
        <v/>
      </c>
      <c r="AB2" s="15" t="str">
        <f>IF(調査票!R53=TRUE,"コ　家族への報告","")</f>
        <v/>
      </c>
      <c r="AC2" s="15" t="str">
        <f>IF(調査票!R54=TRUE,"サ　感染の原因","")</f>
        <v/>
      </c>
      <c r="AD2" s="15" t="str">
        <f>IF(調査票!R55=TRUE,"シ　その他","")</f>
        <v/>
      </c>
      <c r="AE2" s="15">
        <f>調査票!C58</f>
        <v>0</v>
      </c>
      <c r="AF2" s="15">
        <f>調査票!C61</f>
        <v>0</v>
      </c>
      <c r="AG2" s="15" t="str">
        <f>IF(調査票!P64=TRUE,"ア　母子感染の感染予防（栄養法等の説明）","")</f>
        <v/>
      </c>
      <c r="AH2" s="15" t="str">
        <f>IF(調査票!P65=TRUE,"イ　他の感染症（夫婦間感染や日常生活での感染）","")</f>
        <v/>
      </c>
      <c r="AI2" s="15" t="str">
        <f>IF(調査票!P66=TRUE,"ウ　検査について（確認検査の必要性・解釈）","")</f>
        <v/>
      </c>
      <c r="AJ2" s="15" t="str">
        <f>IF(調査票!P67=TRUE,"エ　子どもの抗体検査の必要性","")</f>
        <v/>
      </c>
      <c r="AK2" s="15" t="str">
        <f>IF(調査票!P68=TRUE,"オ　自身の発症・健康管理","")</f>
        <v/>
      </c>
      <c r="AL2" s="15" t="str">
        <f>IF(調査票!P69=TRUE,"カ　経済的な問題（粉ミルク購入費・助産師外来受診費用等）","")</f>
        <v/>
      </c>
      <c r="AM2" s="15" t="str">
        <f>IF(調査票!R64=TRUE,"キ　社会的な問題（HTLV-1の社会的周知が不十分など）","")</f>
        <v/>
      </c>
      <c r="AN2" s="15" t="str">
        <f>IF(調査票!R65=TRUE,"ク　心理的な問題（心理的なサポートの相談先）","")</f>
        <v/>
      </c>
      <c r="AO2" s="15" t="str">
        <f>IF(調査票!R66=TRUE,"ケ　保健所への情報提供の説明","")</f>
        <v/>
      </c>
      <c r="AP2" s="15" t="str">
        <f>IF(調査票!R67=TRUE,"コ　その他","")</f>
        <v/>
      </c>
      <c r="AQ2" s="15">
        <f>調査票!C72</f>
        <v>0</v>
      </c>
      <c r="AR2" s="15">
        <f>調査票!C75</f>
        <v>0</v>
      </c>
      <c r="AS2" s="15" t="str">
        <f>IF(調査票!P78=TRUE,"ア　他に相談できるところがある","")</f>
        <v/>
      </c>
      <c r="AT2" s="15" t="str">
        <f>IF(調査票!P79=TRUE,"イ　必要な時に相談しようと思っている","")</f>
        <v/>
      </c>
      <c r="AU2" s="15" t="str">
        <f>IF(調査票!P80=TRUE,"ウ　保健所に相談するのは抵抗がある","")</f>
        <v/>
      </c>
      <c r="AV2" s="15" t="str">
        <f>IF(調査票!P81=TRUE,"エ　その他","")</f>
        <v/>
      </c>
      <c r="AW2" s="15">
        <f>調査票!C84</f>
        <v>0</v>
      </c>
      <c r="AX2" s="8" t="s">
        <v>33</v>
      </c>
      <c r="AY2" s="8" t="s">
        <v>33</v>
      </c>
      <c r="AZ2" s="8" t="s">
        <v>33</v>
      </c>
      <c r="BA2" s="8" t="s">
        <v>33</v>
      </c>
    </row>
    <row r="3" spans="1:53" x14ac:dyDescent="0.2">
      <c r="A3" s="25" t="str">
        <f>IF(A2&lt;&gt;0, A2, "")</f>
        <v>ﾒｰﾙ</v>
      </c>
      <c r="B3" s="25" t="str">
        <f t="shared" ref="B3:BA3" si="0">IF(B2&lt;&gt;0, B2, "")</f>
        <v>ﾒｰﾙ</v>
      </c>
      <c r="C3" s="25" t="str">
        <f t="shared" si="0"/>
        <v>ﾒｰﾙ</v>
      </c>
      <c r="D3" s="25" t="str">
        <f t="shared" si="0"/>
        <v>ﾒｰﾙ</v>
      </c>
      <c r="E3" s="25" t="str">
        <f t="shared" si="0"/>
        <v/>
      </c>
      <c r="F3" s="25" t="str">
        <f t="shared" si="0"/>
        <v/>
      </c>
      <c r="G3" s="25" t="str">
        <f t="shared" si="0"/>
        <v/>
      </c>
      <c r="H3" s="25" t="str">
        <f t="shared" si="0"/>
        <v/>
      </c>
      <c r="I3" s="25" t="str">
        <f t="shared" si="0"/>
        <v/>
      </c>
      <c r="J3" s="25" t="str">
        <f t="shared" si="0"/>
        <v/>
      </c>
      <c r="K3" s="25" t="str">
        <f t="shared" si="0"/>
        <v/>
      </c>
      <c r="L3" s="25" t="str">
        <f t="shared" si="0"/>
        <v/>
      </c>
      <c r="M3" s="25" t="str">
        <f t="shared" si="0"/>
        <v/>
      </c>
      <c r="N3" s="25" t="str">
        <f t="shared" si="0"/>
        <v/>
      </c>
      <c r="O3" s="25" t="str">
        <f t="shared" si="0"/>
        <v/>
      </c>
      <c r="P3" s="25" t="str">
        <f t="shared" si="0"/>
        <v/>
      </c>
      <c r="Q3" s="25" t="str">
        <f t="shared" si="0"/>
        <v/>
      </c>
      <c r="R3" s="25" t="str">
        <f t="shared" si="0"/>
        <v/>
      </c>
      <c r="S3" s="25" t="str">
        <f t="shared" si="0"/>
        <v/>
      </c>
      <c r="T3" s="25" t="str">
        <f t="shared" si="0"/>
        <v/>
      </c>
      <c r="U3" s="25" t="str">
        <f t="shared" si="0"/>
        <v/>
      </c>
      <c r="V3" s="25" t="str">
        <f t="shared" si="0"/>
        <v/>
      </c>
      <c r="W3" s="25" t="str">
        <f t="shared" si="0"/>
        <v/>
      </c>
      <c r="X3" s="25" t="str">
        <f t="shared" si="0"/>
        <v/>
      </c>
      <c r="Y3" s="25" t="str">
        <f t="shared" si="0"/>
        <v/>
      </c>
      <c r="Z3" s="25" t="str">
        <f t="shared" si="0"/>
        <v/>
      </c>
      <c r="AA3" s="25" t="str">
        <f t="shared" si="0"/>
        <v/>
      </c>
      <c r="AB3" s="25" t="str">
        <f t="shared" si="0"/>
        <v/>
      </c>
      <c r="AC3" s="25" t="str">
        <f t="shared" si="0"/>
        <v/>
      </c>
      <c r="AD3" s="25" t="str">
        <f t="shared" si="0"/>
        <v/>
      </c>
      <c r="AE3" s="25" t="str">
        <f t="shared" si="0"/>
        <v/>
      </c>
      <c r="AF3" s="25" t="str">
        <f t="shared" si="0"/>
        <v/>
      </c>
      <c r="AG3" s="25" t="str">
        <f t="shared" si="0"/>
        <v/>
      </c>
      <c r="AH3" s="25" t="str">
        <f t="shared" si="0"/>
        <v/>
      </c>
      <c r="AI3" s="25" t="str">
        <f t="shared" si="0"/>
        <v/>
      </c>
      <c r="AJ3" s="25" t="str">
        <f t="shared" si="0"/>
        <v/>
      </c>
      <c r="AK3" s="25" t="str">
        <f t="shared" si="0"/>
        <v/>
      </c>
      <c r="AL3" s="25" t="str">
        <f t="shared" si="0"/>
        <v/>
      </c>
      <c r="AM3" s="25" t="str">
        <f t="shared" si="0"/>
        <v/>
      </c>
      <c r="AN3" s="25" t="str">
        <f t="shared" si="0"/>
        <v/>
      </c>
      <c r="AO3" s="25" t="str">
        <f t="shared" si="0"/>
        <v/>
      </c>
      <c r="AP3" s="25" t="str">
        <f t="shared" si="0"/>
        <v/>
      </c>
      <c r="AQ3" s="25" t="str">
        <f t="shared" si="0"/>
        <v/>
      </c>
      <c r="AR3" s="25" t="str">
        <f t="shared" si="0"/>
        <v/>
      </c>
      <c r="AS3" s="25" t="str">
        <f t="shared" si="0"/>
        <v/>
      </c>
      <c r="AT3" s="25" t="str">
        <f t="shared" si="0"/>
        <v/>
      </c>
      <c r="AU3" s="25" t="str">
        <f t="shared" si="0"/>
        <v/>
      </c>
      <c r="AV3" s="25" t="str">
        <f t="shared" si="0"/>
        <v/>
      </c>
      <c r="AW3" s="25" t="str">
        <f t="shared" si="0"/>
        <v/>
      </c>
      <c r="AX3" s="25" t="str">
        <f t="shared" si="0"/>
        <v>ﾒｰﾙ</v>
      </c>
      <c r="AY3" s="25" t="str">
        <f t="shared" si="0"/>
        <v>ﾒｰﾙ</v>
      </c>
      <c r="AZ3" s="25" t="str">
        <f t="shared" si="0"/>
        <v>ﾒｰﾙ</v>
      </c>
      <c r="BA3" s="25" t="str">
        <f t="shared" si="0"/>
        <v>ﾒｰﾙ</v>
      </c>
    </row>
    <row r="4" spans="1:53" x14ac:dyDescent="0.2"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</row>
    <row r="5" spans="1:53" x14ac:dyDescent="0.2"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</row>
    <row r="6" spans="1:53" x14ac:dyDescent="0.2"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53" x14ac:dyDescent="0.2"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</row>
    <row r="8" spans="1:53" x14ac:dyDescent="0.2"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53" x14ac:dyDescent="0.2"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</row>
    <row r="10" spans="1:53" x14ac:dyDescent="0.2"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</row>
    <row r="11" spans="1:53" x14ac:dyDescent="0.2"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</row>
    <row r="12" spans="1:53" x14ac:dyDescent="0.2"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</row>
    <row r="13" spans="1:53" x14ac:dyDescent="0.2"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</row>
    <row r="14" spans="1:53" x14ac:dyDescent="0.2"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</row>
    <row r="15" spans="1:53" x14ac:dyDescent="0.2"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</row>
    <row r="16" spans="1:53" x14ac:dyDescent="0.2"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</row>
    <row r="17" spans="25:41" x14ac:dyDescent="0.2"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</row>
    <row r="18" spans="25:41" x14ac:dyDescent="0.2"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</row>
    <row r="19" spans="25:41" x14ac:dyDescent="0.2"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25:41" x14ac:dyDescent="0.2"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</row>
  </sheetData>
  <sheetProtection password="EC07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集計用（編集厳禁）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2025-02-20T02:36:17Z</cp:lastPrinted>
  <dcterms:created xsi:type="dcterms:W3CDTF">2025-02-20T01:43:14Z</dcterms:created>
  <dcterms:modified xsi:type="dcterms:W3CDTF">2025-02-26T07:40:52Z</dcterms:modified>
</cp:coreProperties>
</file>