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1 南種子町\"/>
    </mc:Choice>
  </mc:AlternateContent>
  <xr:revisionPtr revIDLastSave="0" documentId="13_ncr:1_{3ADD8EDE-5C60-4862-AE8C-085B4E36510E}" xr6:coauthVersionLast="36" xr6:coauthVersionMax="47" xr10:uidLastSave="{00000000-0000-0000-0000-000000000000}"/>
  <workbookProtection workbookAlgorithmName="SHA-512" workbookHashValue="al6JE84ZfD+HOyC83yYh/ZrAEdNso64YnAxgOF5czA/Ss6A0PRD9FPLYrBJujV9nBIiI3mkEdmDCLEh84BeaUw==" workbookSaltValue="1DfSnLGa8pHXu9IPlFPZgA=="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<sst xmlns="http://schemas.openxmlformats.org/spreadsheetml/2006/main" count="228" uniqueCount="111">
  <si>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</si>
  <si>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</si>
  <si>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</si>
  <si>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</si>
  <si>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</si>
  <si>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</si>
  <si>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</si>
  <si>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</si>
  <si>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</si>
  <si>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</si>
  <si>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</si>
  <si>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</si>
  <si>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</si>
  <si>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</si>
  <si>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</si>
  <si>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</si>
  <si>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</si>
  <si>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</si>
  <si>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</si>
  <si>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</si>
  <si>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</si>
  <si>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</si>
  <si>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</si>
  <si>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</si>
  <si>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</si>
  <si>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</si>
  <si>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</si>
  <si>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</si>
  <si>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</si>
  <si>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</si>
  <si>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</si>
  <si>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</si>
  <si>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</si>
  <si>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</si>
  <si>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</si>
  <si>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</si>
  <si>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</si>
  <si>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</si>
  <si>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</si>
  <si>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</si>
  <si>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</si>
  <si>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</si>
  <si>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</si>
  <si>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</si>
  <si>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</si>
  <si>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</si>
  <si>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</si>
  <si>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</si>
  <si>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</si>
  <si>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</si>
  <si>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</si>
  <si>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</si>
  <si>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</si>
  <si>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</si>
  <si>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</si>
  <si>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</si>
  <si>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</si>
  <si>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</si>
  <si>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</si>
  <si>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</si>
  <si>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</si>
  <si>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</si>
  <si>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</si>
  <si>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</si>
  <si>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</si>
  <si>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</si>
  <si>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</si>
  <si>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</si>
  <si>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</si>
  <si>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</si>
  <si>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</si>
  <si>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</si>
  <si>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</si>
  <si>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</si>
  <si>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</si>
  <si>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</si>
  <si>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</si>
  <si>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</si>
  <si>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</si>
  <si>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</si>
  <si>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</si>
  <si>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</si>
  <si>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</si>
  <si>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</si>
  <si>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</si>
  <si>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</si>
  <si>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</si>
  <si>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</si>
  <si>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</si>
  <si>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</si>
  <si>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</si>
  <si>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</si>
  <si>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南種子町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</si>
  <si>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</si>
  <si>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</si>
  <si>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</si>
  <si>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</si>
  <si>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</si>
  <si>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</si>
  <si>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</si>
  <si>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</si>
  <si>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</si>
  <si>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</si>
  <si>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</si>
  <si>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</si>
  <si>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</si>
  <si>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</si>
  <si>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</si>
  <si>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令和3年10月に料金改定を行い，令和4年度・令和5年度と料金改定の成果が反映され100％を上回った結果となっているが，未だ一般会計繰入金に依存している状況となっている。費用削減と料金改定による増収で料金回収率が前年度を下回らないよう改善し，更新投資等に充てる財源確保を図る必要がある。
②累積欠損金比率は0％となったが，給水人口減少など将来予測を行い，給水収益の確保と料金回収率の改善に努める。
③④料金改定により，現金預金の資産は増加した。流動比率が100％を上回ったが，人口減少が見込まれ有収水量も減少傾向である。適時料金見直しを行い比率改善を図る。また，流動負債のおよそ８割は企業債未償還金であり，施設更新の主な財源である企業債残高は今後横ばいが予測されることから，適期の料金改定により将来の企業債償還財源を確保し，企業債残高対給水収益比率の改善を図りたい。
⑤⑥料金水準等を評価する料金回収率は前年度比2.58ポイント減の77.18％となった。料金改定の成果が現れてはいるが，給水原価が依然として類似団体平均を上回っており，管路更新などの効率的な投資による維持管理費の削減で，給水原価の抑制が必要である。
➆年々増加傾向で，類似団体・全国平均よりも高い水準を示しており，最大稼働率，負荷率を勘案しても効率的な施設利用ができていると考える。
⑧管路の老朽化による漏水が原因で，全国平均・類似団体よりも低い水準にあるが，管路修繕により改善されつつある。今後も漏水調査による管路修繕や老朽管更新を行い，収益に反映させるよう努める。</t>
    <rPh sb="1" eb="3">
      <t>レイワ</t>
    </rPh>
    <rPh sb="4" eb="5">
      <t>ネン</t>
    </rPh>
    <rPh sb="7" eb="8">
      <t>ガツ</t>
    </rPh>
    <rPh sb="14" eb="15">
      <t>オコナ</t>
    </rPh>
    <rPh sb="17" eb="19">
      <t>レイワ</t>
    </rPh>
    <rPh sb="20" eb="22">
      <t>ネンド</t>
    </rPh>
    <rPh sb="23" eb="25">
      <t>レイワ</t>
    </rPh>
    <rPh sb="26" eb="28">
      <t>ネンド</t>
    </rPh>
    <rPh sb="29" eb="31">
      <t>リョウキン</t>
    </rPh>
    <rPh sb="31" eb="33">
      <t>カイテイ</t>
    </rPh>
    <rPh sb="50" eb="52">
      <t>ケッカ</t>
    </rPh>
    <rPh sb="85" eb="86">
      <t>ヒ</t>
    </rPh>
    <rPh sb="106" eb="109">
      <t>ゼンネンド</t>
    </rPh>
    <rPh sb="110" eb="112">
      <t>シタマワ</t>
    </rPh>
    <rPh sb="201" eb="205">
      <t>リョウキンカイテイ</t>
    </rPh>
    <rPh sb="209" eb="211">
      <t>ゲンキン</t>
    </rPh>
    <rPh sb="211" eb="213">
      <t>ヨキン</t>
    </rPh>
    <rPh sb="214" eb="216">
      <t>シサン</t>
    </rPh>
    <rPh sb="217" eb="219">
      <t>ゾウカ</t>
    </rPh>
    <rPh sb="232" eb="234">
      <t>ウワマワ</t>
    </rPh>
    <rPh sb="414" eb="415">
      <t>ゲン</t>
    </rPh>
    <phoneticPr fontId="4"/>
  </si>
  <si>
    <t>①施設の統廃合により老朽化の改善が図られ，数値的には低いものとなっている。今後は老朽管等の更新を行う必要があるため，施設の経年比較を行い，経営に見合った投資・更新計画を立てる必要がある。
②これまで行ってきた統廃合や更新等により耐用年数を超えているものは少ないが，それに近い経過年数のものや耐震基準に満たないものも多く，今後更に増加すると考える。現状を分析し，事業費が偏らないよう平準化を図り，計画的に管路更新に取り組む必要がある。
③管路更新については，交付金事業を活用し，前年度から0.22ポイント増の0.29％と更新することができた。今後も，交付金事業の活用により財源を確保し，管路更新に努めていく。</t>
    <rPh sb="228" eb="233">
      <t>コウフキンジギョウ</t>
    </rPh>
    <rPh sb="234" eb="236">
      <t>カツヨウ</t>
    </rPh>
    <rPh sb="238" eb="241">
      <t>ゼンネンド</t>
    </rPh>
    <rPh sb="251" eb="252">
      <t>ゾウ</t>
    </rPh>
    <rPh sb="259" eb="261">
      <t>コウシン</t>
    </rPh>
    <phoneticPr fontId="4"/>
  </si>
  <si>
    <t>　令和元年度から公営企業として経営を行っていますが，減価償却費や起債の償還費，起債利息額は減少せず，人口減少に伴う給水収益の減少も重なり，令和3年10月に料金改定を行い，令和4年度決算及び令和5年度決算において累積欠損金が解消された。しかし，依然として給水収益以外の収入に依存している割合が大きい。流動比率も100％を上回ったが、経営戦略の改定と更なる料金適正化の検討を行う必要がある。また、施設等の計画的な更新を行うことにより経営の効率化を図り、持続可能な水道事業の運営に努めたい。</t>
    <rPh sb="92" eb="93">
      <t>オヨ</t>
    </rPh>
    <rPh sb="94" eb="96">
      <t>レイワ</t>
    </rPh>
    <rPh sb="97" eb="99">
      <t>ネンド</t>
    </rPh>
    <rPh sb="99" eb="101">
      <t>ケッサン</t>
    </rPh>
    <rPh sb="159" eb="1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</si>
</sst>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0.21</c:v>
                </c:pt>
                <c:pt idx="2">
                  <c:v>0.17</c:v>
                </c:pt>
                <c:pt idx="3">
                  <c:v>7.0000000000000007E-2</c:v>
                </c:pt>
                <c:pt idx="4">
                  <c:v>0.28999999999999998</c:v>
                </c:pt>
              </c:numCache>
            </c:numRef>
          </c:val>
          <c:extLst>
            <c:ext xmlns:c16="http://schemas.microsoft.com/office/drawing/2014/chart" uri="{C3380CC4-5D6E-409C-BE32-E72D297353CC}">
              <c16:uniqueId val="{00000000-B128-4892-AADA-6C72485E34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128-4892-AADA-6C72485E34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58.91</c:v>
                </c:pt>
                <c:pt idx="1">
                  <c:v>63.42</c:v>
                </c:pt>
                <c:pt idx="2">
                  <c:v>73.900000000000006</c:v>
                </c:pt>
                <c:pt idx="3">
                  <c:v>78.33</c:v>
                </c:pt>
                <c:pt idx="4">
                  <c:v>82.91</c:v>
                </c:pt>
              </c:numCache>
            </c:numRef>
          </c:val>
          <c:extLst>
            <c:ext xmlns:c16="http://schemas.microsoft.com/office/drawing/2014/chart" uri="{C3380CC4-5D6E-409C-BE32-E72D297353CC}">
              <c16:uniqueId val="{00000000-74B2-45AC-8527-4B5F2837B5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4B2-45AC-8527-4B5F2837B5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95.24</c:v>
                </c:pt>
                <c:pt idx="1">
                  <c:v>74.099999999999994</c:v>
                </c:pt>
                <c:pt idx="2">
                  <c:v>61.25</c:v>
                </c:pt>
                <c:pt idx="3">
                  <c:v>67.41</c:v>
                </c:pt>
                <c:pt idx="4">
                  <c:v>58.5</c:v>
                </c:pt>
              </c:numCache>
            </c:numRef>
          </c:val>
          <c:extLst>
            <c:ext xmlns:c16="http://schemas.microsoft.com/office/drawing/2014/chart" uri="{C3380CC4-5D6E-409C-BE32-E72D297353CC}">
              <c16:uniqueId val="{00000000-6F99-4CC6-8A46-A9CFCB07E0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F99-4CC6-8A46-A9CFCB07E0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90.7</c:v>
                </c:pt>
                <c:pt idx="1">
                  <c:v>97.92</c:v>
                </c:pt>
                <c:pt idx="2">
                  <c:v>110.23</c:v>
                </c:pt>
                <c:pt idx="3">
                  <c:v>112.78</c:v>
                </c:pt>
                <c:pt idx="4">
                  <c:v>112.38</c:v>
                </c:pt>
              </c:numCache>
            </c:numRef>
          </c:val>
          <c:extLst>
            <c:ext xmlns:c16="http://schemas.microsoft.com/office/drawing/2014/chart" uri="{C3380CC4-5D6E-409C-BE32-E72D297353CC}">
              <c16:uniqueId val="{00000000-20E0-4D67-8460-6144422005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20E0-4D67-8460-6144422005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7.18</c:v>
                </c:pt>
                <c:pt idx="1">
                  <c:v>11.7</c:v>
                </c:pt>
                <c:pt idx="2">
                  <c:v>15.7</c:v>
                </c:pt>
                <c:pt idx="3">
                  <c:v>19.760000000000002</c:v>
                </c:pt>
                <c:pt idx="4">
                  <c:v>21.19</c:v>
                </c:pt>
              </c:numCache>
            </c:numRef>
          </c:val>
          <c:extLst>
            <c:ext xmlns:c16="http://schemas.microsoft.com/office/drawing/2014/chart" uri="{C3380CC4-5D6E-409C-BE32-E72D297353CC}">
              <c16:uniqueId val="{00000000-9037-47FB-8928-718AE7B806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9037-47FB-8928-718AE7B806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11.07</c:v>
                </c:pt>
                <c:pt idx="1">
                  <c:v>24.12</c:v>
                </c:pt>
                <c:pt idx="2">
                  <c:v>8.58</c:v>
                </c:pt>
                <c:pt idx="3">
                  <c:v>14.96</c:v>
                </c:pt>
                <c:pt idx="4">
                  <c:v>14.93</c:v>
                </c:pt>
              </c:numCache>
            </c:numRef>
          </c:val>
          <c:extLst>
            <c:ext xmlns:c16="http://schemas.microsoft.com/office/drawing/2014/chart" uri="{C3380CC4-5D6E-409C-BE32-E72D297353CC}">
              <c16:uniqueId val="{00000000-1297-462E-AF99-D1CCAD81BE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1297-462E-AF99-D1CCAD81BE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23.58</c:v>
                </c:pt>
                <c:pt idx="1">
                  <c:v>26.49</c:v>
                </c:pt>
                <c:pt idx="2">
                  <c:v>4.3099999999999996</c:v>
                </c:pt>
                <c:pt idx="3" formatCode="#,##0.00;&quot;△&quot;#,##0.00">
                  <c:v>0</c:v>
                </c:pt>
                <c:pt idx="4" formatCode="#,##0.00;&quot;△&quot;#,##0.00">
                  <c:v>0</c:v>
                </c:pt>
              </c:numCache>
            </c:numRef>
          </c:val>
          <c:extLst>
            <c:ext xmlns:c16="http://schemas.microsoft.com/office/drawing/2014/chart" uri="{C3380CC4-5D6E-409C-BE32-E72D297353CC}">
              <c16:uniqueId val="{00000000-4CE8-4DBB-8498-92996762B8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4CE8-4DBB-8498-92996762B8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73.75</c:v>
                </c:pt>
                <c:pt idx="1">
                  <c:v>49.03</c:v>
                </c:pt>
                <c:pt idx="2">
                  <c:v>70.91</c:v>
                </c:pt>
                <c:pt idx="3">
                  <c:v>91.5</c:v>
                </c:pt>
                <c:pt idx="4">
                  <c:v>109.94</c:v>
                </c:pt>
              </c:numCache>
            </c:numRef>
          </c:val>
          <c:extLst>
            <c:ext xmlns:c16="http://schemas.microsoft.com/office/drawing/2014/chart" uri="{C3380CC4-5D6E-409C-BE32-E72D297353CC}">
              <c16:uniqueId val="{00000000-8DB0-4F7E-B6E0-BAFB68D682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DB0-4F7E-B6E0-BAFB68D682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898.81</c:v>
                </c:pt>
                <c:pt idx="1">
                  <c:v>908.02</c:v>
                </c:pt>
                <c:pt idx="2">
                  <c:v>819.08</c:v>
                </c:pt>
                <c:pt idx="3">
                  <c:v>738.43</c:v>
                </c:pt>
                <c:pt idx="4">
                  <c:v>729.87</c:v>
                </c:pt>
              </c:numCache>
            </c:numRef>
          </c:val>
          <c:extLst>
            <c:ext xmlns:c16="http://schemas.microsoft.com/office/drawing/2014/chart" uri="{C3380CC4-5D6E-409C-BE32-E72D297353CC}">
              <c16:uniqueId val="{00000000-44B7-4AE7-9E08-9A42C05681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44B7-4AE7-9E08-9A42C05681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52.1</c:v>
                </c:pt>
                <c:pt idx="1">
                  <c:v>55.01</c:v>
                </c:pt>
                <c:pt idx="2">
                  <c:v>67.459999999999994</c:v>
                </c:pt>
                <c:pt idx="3">
                  <c:v>79.760000000000005</c:v>
                </c:pt>
                <c:pt idx="4">
                  <c:v>77.180000000000007</c:v>
                </c:pt>
              </c:numCache>
            </c:numRef>
          </c:val>
          <c:extLst>
            <c:ext xmlns:c16="http://schemas.microsoft.com/office/drawing/2014/chart" uri="{C3380CC4-5D6E-409C-BE32-E72D297353CC}">
              <c16:uniqueId val="{00000000-8F27-4D92-91F7-530B44500F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8F27-4D92-91F7-530B44500F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381.74</c:v>
                </c:pt>
                <c:pt idx="1">
                  <c:v>317.2</c:v>
                </c:pt>
                <c:pt idx="2">
                  <c:v>297.98</c:v>
                </c:pt>
                <c:pt idx="3">
                  <c:v>275.23</c:v>
                </c:pt>
                <c:pt idx="4">
                  <c:v>285.93</c:v>
                </c:pt>
              </c:numCache>
            </c:numRef>
          </c:val>
          <c:extLst>
            <c:ext xmlns:c16="http://schemas.microsoft.com/office/drawing/2014/chart" uri="{C3380CC4-5D6E-409C-BE32-E72D297353CC}">
              <c16:uniqueId val="{00000000-E166-4B57-B160-9608B88835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166-4B57-B160-9608B88835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鹿児島県　南種子町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自治体職員</v>
      </c>
      <c r="AE8" s="77"/>
      <c r="AF8" s="77"/>
      <c r="AG8" s="77"/>
      <c r="AH8" s="77"/>
      <c r="AI8" s="77"/>
      <c r="AJ8" s="77"/>
      <c r="AK8" s="2"/>
      <c r="AL8" s="68">
        <f>データ!$R$6</f>
        <v>5288</v>
      </c>
      <c r="AM8" s="68"/>
      <c r="AN8" s="68"/>
      <c r="AO8" s="68"/>
      <c r="AP8" s="68"/>
      <c r="AQ8" s="68"/>
      <c r="AR8" s="68"/>
      <c r="AS8" s="68"/>
      <c r="AT8" s="36">
        <f>データ!$S$6</f>
        <v>109.94</v>
      </c>
      <c r="AU8" s="37"/>
      <c r="AV8" s="37"/>
      <c r="AW8" s="37"/>
      <c r="AX8" s="37"/>
      <c r="AY8" s="37"/>
      <c r="AZ8" s="37"/>
      <c r="BA8" s="37"/>
      <c r="BB8" s="57">
        <f>データ!$T$6</f>
        <v>48.1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6" t="str">
        <f>データ!$N$6</f>
        <v>-</v>
      </c>
      <c r="C10" s="37"/>
      <c r="D10" s="37"/>
      <c r="E10" s="37"/>
      <c r="F10" s="37"/>
      <c r="G10" s="37"/>
      <c r="H10" s="37"/>
      <c r="I10" s="36">
        <f>データ!$O$6</f>
        <v>54.8</v>
      </c>
      <c r="J10" s="37"/>
      <c r="K10" s="37"/>
      <c r="L10" s="37"/>
      <c r="M10" s="37"/>
      <c r="N10" s="37"/>
      <c r="O10" s="67"/>
      <c r="P10" s="57">
        <f>データ!$P$6</f>
        <v>98.71</v>
      </c>
      <c r="Q10" s="57"/>
      <c r="R10" s="57"/>
      <c r="S10" s="57"/>
      <c r="T10" s="57"/>
      <c r="U10" s="57"/>
      <c r="V10" s="57"/>
      <c r="W10" s="68">
        <f>データ!$Q$6</f>
        <v>4224</v>
      </c>
      <c r="X10" s="68"/>
      <c r="Y10" s="68"/>
      <c r="Z10" s="68"/>
      <c r="AA10" s="68"/>
      <c r="AB10" s="68"/>
      <c r="AC10" s="68"/>
      <c r="AD10" s="2"/>
      <c r="AE10" s="2"/>
      <c r="AF10" s="2"/>
      <c r="AG10" s="2"/>
      <c r="AH10" s="2"/>
      <c r="AI10" s="2"/>
      <c r="AJ10" s="2"/>
      <c r="AK10" s="2"/>
      <c r="AL10" s="68">
        <f>データ!$U$6</f>
        <v>5069</v>
      </c>
      <c r="AM10" s="68"/>
      <c r="AN10" s="68"/>
      <c r="AO10" s="68"/>
      <c r="AP10" s="68"/>
      <c r="AQ10" s="68"/>
      <c r="AR10" s="68"/>
      <c r="AS10" s="68"/>
      <c r="AT10" s="36">
        <f>データ!$V$6</f>
        <v>44.33</v>
      </c>
      <c r="AU10" s="37"/>
      <c r="AV10" s="37"/>
      <c r="AW10" s="37"/>
      <c r="AX10" s="37"/>
      <c r="AY10" s="37"/>
      <c r="AZ10" s="37"/>
      <c r="BA10" s="37"/>
      <c r="BB10" s="57">
        <f>データ!$W$6</f>
        <v>114.35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93TgsIXlkaVwkMSVSq02Vxq60P2ZgEPZVtBXbx5JAxrurPp8bUnVd6kk2fEZwzs/tnlrSzviLpza/wGDj2lDA==" saltValue="WwwSSjKE13LpAfKsrRBd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2023</v>
      </c>
      <c r="C6" s="20">
        <f t="shared" ref="C6:W6" si="3">C7</f>
        <v>465020</v>
      </c>
      <c r="D6" s="20">
        <f t="shared" si="3"/>
        <v>46</v>
      </c>
      <c r="E6" s="20">
        <f t="shared" si="3"/>
        <v>1</v>
      </c>
      <c r="F6" s="20">
        <f t="shared" si="3"/>
        <v>0</v>
      </c>
      <c r="G6" s="20">
        <f t="shared" si="3"/>
        <v>1</v>
      </c>
      <c r="H6" s="20" t="str">
        <f t="shared" si="3"/>
        <v>鹿児島県　南種子町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54.8</v>
      </c>
      <c r="P6" s="21">
        <f t="shared" si="3"/>
        <v>98.71</v>
      </c>
      <c r="Q6" s="21">
        <f t="shared" si="3"/>
        <v>4224</v>
      </c>
      <c r="R6" s="21">
        <f t="shared" si="3"/>
        <v>5288</v>
      </c>
      <c r="S6" s="21">
        <f t="shared" si="3"/>
        <v>109.94</v>
      </c>
      <c r="T6" s="21">
        <f t="shared" si="3"/>
        <v>48.1</v>
      </c>
      <c r="U6" s="21">
        <f t="shared" si="3"/>
        <v>5069</v>
      </c>
      <c r="V6" s="21">
        <f t="shared" si="3"/>
        <v>44.33</v>
      </c>
      <c r="W6" s="21">
        <f t="shared" si="3"/>
        <v>114.35</v>
      </c>
      <c r="X6" s="22">
        <f>IF(X7="",NA(),X7)</f>
        <v>90.7</v>
      </c>
      <c r="Y6" s="22">
        <f t="shared" ref="Y6:AG6" si="4">IF(Y7="",NA(),Y7)</f>
        <v>97.92</v>
      </c>
      <c r="Z6" s="22">
        <f t="shared" si="4"/>
        <v>110.23</v>
      </c>
      <c r="AA6" s="22">
        <f t="shared" si="4"/>
        <v>112.78</v>
      </c>
      <c r="AB6" s="22">
        <f t="shared" si="4"/>
        <v>112.38</v>
      </c>
      <c r="AC6" s="22">
        <f t="shared" si="4"/>
        <v>104.35</v>
      </c>
      <c r="AD6" s="22">
        <f t="shared" si="4"/>
        <v>105.34</v>
      </c>
      <c r="AE6" s="22">
        <f t="shared" si="4"/>
        <v>105.77</v>
      </c>
      <c r="AF6" s="22">
        <f t="shared" si="4"/>
        <v>104.82</v>
      </c>
      <c r="AG6" s="22">
        <f t="shared" si="4"/>
        <v>106.46</v>
      </c>
      <c r="AH6" s="21" t="str">
        <f>IF(AH7="","",IF(AH7="-","【-】","【"&amp;SUBSTITUTE(TEXT(AH7,"#,##0.00"),"-","△")&amp;"】"))</f>
        <v>【108.24】</v>
      </c>
      <c r="AI6" s="22">
        <f>IF(AI7="",NA(),AI7)</f>
        <v>23.58</v>
      </c>
      <c r="AJ6" s="22">
        <f t="shared" ref="AJ6:AR6" si="5">IF(AJ7="",NA(),AJ7)</f>
        <v>26.49</v>
      </c>
      <c r="AK6" s="22">
        <f t="shared" si="5"/>
        <v>4.3099999999999996</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73.75</v>
      </c>
      <c r="AU6" s="22">
        <f t="shared" ref="AU6:BC6" si="6">IF(AU7="",NA(),AU7)</f>
        <v>49.03</v>
      </c>
      <c r="AV6" s="22">
        <f t="shared" si="6"/>
        <v>70.91</v>
      </c>
      <c r="AW6" s="22">
        <f t="shared" si="6"/>
        <v>91.5</v>
      </c>
      <c r="AX6" s="22">
        <f t="shared" si="6"/>
        <v>109.94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898.81</v>
      </c>
      <c r="BF6" s="22">
        <f t="shared" ref="BF6:BN6" si="7">IF(BF7="",NA(),BF7)</f>
        <v>908.02</v>
      </c>
      <c r="BG6" s="22">
        <f t="shared" si="7"/>
        <v>819.08</v>
      </c>
      <c r="BH6" s="22">
        <f t="shared" si="7"/>
        <v>738.43</v>
      </c>
      <c r="BI6" s="22">
        <f t="shared" si="7"/>
        <v>729.87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52.1</v>
      </c>
      <c r="BQ6" s="22">
        <f t="shared" ref="BQ6:BY6" si="8">IF(BQ7="",NA(),BQ7)</f>
        <v>55.01</v>
      </c>
      <c r="BR6" s="22">
        <f t="shared" si="8"/>
        <v>67.459999999999994</v>
      </c>
      <c r="BS6" s="22">
        <f t="shared" si="8"/>
        <v>79.760000000000005</v>
      </c>
      <c r="BT6" s="22">
        <f t="shared" si="8"/>
        <v>77.180000000000007</v>
      </c>
      <c r="BU6" s="22">
        <f t="shared" si="8"/>
        <v>87.11</v>
      </c>
      <c r="BV6" s="22">
        <f t="shared" si="8"/>
        <v>82.78</v>
      </c>
      <c r="BW6" s="22">
        <f t="shared" si="8"/>
        <v>84.82</v>
      </c>
      <c r="BX6" s="22">
        <f t="shared" si="8"/>
        <v>82.29</v>
      </c>
      <c r="BY6" s="22">
        <f t="shared" si="8"/>
        <v>84.16</v>
      </c>
      <c r="BZ6" s="21" t="str">
        <f>IF(BZ7="","",IF(BZ7="-","【-】","【"&amp;SUBSTITUTE(TEXT(BZ7,"#,##0.00"),"-","△")&amp;"】"))</f>
        <v>【97.82】</v>
      </c>
      <c r="CA6" s="22">
        <f>IF(CA7="",NA(),CA7)</f>
        <v>381.74</v>
      </c>
      <c r="CB6" s="22">
        <f t="shared" ref="CB6:CJ6" si="9">IF(CB7="",NA(),CB7)</f>
        <v>317.2</v>
      </c>
      <c r="CC6" s="22">
        <f t="shared" si="9"/>
        <v>297.98</v>
      </c>
      <c r="CD6" s="22">
        <f t="shared" si="9"/>
        <v>275.23</v>
      </c>
      <c r="CE6" s="22">
        <f t="shared" si="9"/>
        <v>285.93</v>
      </c>
      <c r="CF6" s="22">
        <f t="shared" si="9"/>
        <v>223.98</v>
      </c>
      <c r="CG6" s="22">
        <f t="shared" si="9"/>
        <v>225.09</v>
      </c>
      <c r="CH6" s="22">
        <f t="shared" si="9"/>
        <v>224.82</v>
      </c>
      <c r="CI6" s="22">
        <f t="shared" si="9"/>
        <v>230.85</v>
      </c>
      <c r="CJ6" s="22">
        <f t="shared" si="9"/>
        <v>230.21</v>
      </c>
      <c r="CK6" s="21" t="str">
        <f>IF(CK7="","",IF(CK7="-","【-】","【"&amp;SUBSTITUTE(TEXT(CK7,"#,##0.00"),"-","△")&amp;"】"))</f>
        <v>【177.56】</v>
      </c>
      <c r="CL6" s="22">
        <f>IF(CL7="",NA(),CL7)</f>
        <v>58.91</v>
      </c>
      <c r="CM6" s="22">
        <f t="shared" ref="CM6:CU6" si="10">IF(CM7="",NA(),CM7)</f>
        <v>63.42</v>
      </c>
      <c r="CN6" s="22">
        <f t="shared" si="10"/>
        <v>73.900000000000006</v>
      </c>
      <c r="CO6" s="22">
        <f t="shared" si="10"/>
        <v>78.33</v>
      </c>
      <c r="CP6" s="22">
        <f t="shared" si="10"/>
        <v>82.91</v>
      </c>
      <c r="CQ6" s="22">
        <f t="shared" si="10"/>
        <v>49.64</v>
      </c>
      <c r="CR6" s="22">
        <f t="shared" si="10"/>
        <v>49.38</v>
      </c>
      <c r="CS6" s="22">
        <f t="shared" si="10"/>
        <v>50.09</v>
      </c>
      <c r="CT6" s="22">
        <f t="shared" si="10"/>
        <v>50.1</v>
      </c>
      <c r="CU6" s="22">
        <f t="shared" si="10"/>
        <v>49.76</v>
      </c>
      <c r="CV6" s="21" t="str">
        <f>IF(CV7="","",IF(CV7="-","【-】","【"&amp;SUBSTITUTE(TEXT(CV7,"#,##0.00"),"-","△")&amp;"】"))</f>
        <v>【59.81】</v>
      </c>
      <c r="CW6" s="22">
        <f>IF(CW7="",NA(),CW7)</f>
        <v>95.24</v>
      </c>
      <c r="CX6" s="22">
        <f t="shared" ref="CX6:DF6" si="11">IF(CX7="",NA(),CX7)</f>
        <v>74.099999999999994</v>
      </c>
      <c r="CY6" s="22">
        <f t="shared" si="11"/>
        <v>61.25</v>
      </c>
      <c r="CZ6" s="22">
        <f t="shared" si="11"/>
        <v>67.41</v>
      </c>
      <c r="DA6" s="22">
        <f t="shared" si="11"/>
        <v>58.5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7.18</v>
      </c>
      <c r="DI6" s="22">
        <f t="shared" ref="DI6:DQ6" si="12">IF(DI7="",NA(),DI7)</f>
        <v>11.7</v>
      </c>
      <c r="DJ6" s="22">
        <f t="shared" si="12"/>
        <v>15.7</v>
      </c>
      <c r="DK6" s="22">
        <f t="shared" si="12"/>
        <v>19.760000000000002</v>
      </c>
      <c r="DL6" s="22">
        <f t="shared" si="12"/>
        <v>21.19</v>
      </c>
      <c r="DM6" s="22">
        <f t="shared" si="12"/>
        <v>47.31</v>
      </c>
      <c r="DN6" s="22">
        <f t="shared" si="12"/>
        <v>47.5</v>
      </c>
      <c r="DO6" s="22">
        <f t="shared" si="12"/>
        <v>48.41</v>
      </c>
      <c r="DP6" s="22">
        <f t="shared" si="12"/>
        <v>50.02</v>
      </c>
      <c r="DQ6" s="22">
        <f t="shared" si="12"/>
        <v>51.38</v>
      </c>
      <c r="DR6" s="21" t="str">
        <f>IF(DR7="","",IF(DR7="-","【-】","【"&amp;SUBSTITUTE(TEXT(DR7,"#,##0.00"),"-","△")&amp;"】"))</f>
        <v>【52.02】</v>
      </c>
      <c r="DS6" s="22">
        <f>IF(DS7="",NA(),DS7)</f>
        <v>11.07</v>
      </c>
      <c r="DT6" s="22">
        <f t="shared" ref="DT6:EB6" si="13">IF(DT7="",NA(),DT7)</f>
        <v>24.12</v>
      </c>
      <c r="DU6" s="22">
        <f t="shared" si="13"/>
        <v>8.58</v>
      </c>
      <c r="DV6" s="22">
        <f t="shared" si="13"/>
        <v>14.96</v>
      </c>
      <c r="DW6" s="22">
        <f t="shared" si="13"/>
        <v>14.93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0.17</v>
      </c>
      <c r="EE6" s="22">
        <f t="shared" ref="EE6:EM6" si="14">IF(EE7="",NA(),EE7)</f>
        <v>0.21</v>
      </c>
      <c r="EF6" s="22">
        <f t="shared" si="14"/>
        <v>0.17</v>
      </c>
      <c r="EG6" s="22">
        <f t="shared" si="14"/>
        <v>7.0000000000000007E-2</v>
      </c>
      <c r="EH6" s="22">
        <f t="shared" si="14"/>
        <v>0.28999999999999998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465020</v>
      </c>
      <c r="D7" s="24">
        <v>46</v>
      </c>
      <c r="E7" s="24">
        <v>1</v>
      </c>
      <c r="F7" s="24">
        <v>0</v>
      </c>
      <c r="G7" s="24">
        <v>1</v>
      </c>
      <c r="H7" s="24" t="s">
        <v>92</v>
      </c>
      <c r="I7" s="24" t="s">
        <v>93</v>
      </c>
      <c r="J7" s="24" t="s">
        <v>94</v>
      </c>
      <c r="K7" s="24" t="s">
        <v>95</v>
      </c>
      <c r="L7" s="24" t="s">
        <v>96</v>
      </c>
      <c r="M7" s="24" t="s">
        <v>97</v>
      </c>
      <c r="N7" s="25" t="s">
        <v>98</v>
      </c>
      <c r="O7" s="25">
        <v>54.8</v>
      </c>
      <c r="P7" s="25">
        <v>98.71</v>
      </c>
      <c r="Q7" s="25">
        <v>4224</v>
      </c>
      <c r="R7" s="25">
        <v>5288</v>
      </c>
      <c r="S7" s="25">
        <v>109.94</v>
      </c>
      <c r="T7" s="25">
        <v>48.1</v>
      </c>
      <c r="U7" s="25">
        <v>5069</v>
      </c>
      <c r="V7" s="25">
        <v>44.33</v>
      </c>
      <c r="W7" s="25">
        <v>114.35</v>
      </c>
      <c r="X7" s="25">
        <v>90.7</v>
      </c>
      <c r="Y7" s="25">
        <v>97.92</v>
      </c>
      <c r="Z7" s="25">
        <v>110.23</v>
      </c>
      <c r="AA7" s="25">
        <v>112.78</v>
      </c>
      <c r="AB7" s="25">
        <v>112.38</v>
      </c>
      <c r="AC7" s="25">
        <v>104.35</v>
      </c>
      <c r="AD7" s="25">
        <v>105.34</v>
      </c>
      <c r="AE7" s="25">
        <v>105.77</v>
      </c>
      <c r="AF7" s="25">
        <v>104.82</v>
      </c>
      <c r="AG7" s="25">
        <v>106.46</v>
      </c>
      <c r="AH7" s="25">
        <v>108.24</v>
      </c>
      <c r="AI7" s="25">
        <v>23.58</v>
      </c>
      <c r="AJ7" s="25">
        <v>26.49</v>
      </c>
      <c r="AK7" s="25">
        <v>4.3099999999999996</v>
      </c>
      <c r="AL7" s="25">
        <v>0</v>
      </c>
      <c r="AM7" s="25">
        <v>0</v>
      </c>
      <c r="AN7" s="25">
        <v>21.69</v>
      </c>
      <c r="AO7" s="25">
        <v>24.04</v>
      </c>
      <c r="AP7" s="25">
        <v>28.03</v>
      </c>
      <c r="AQ7" s="25">
        <v>26.73</v>
      </c>
      <c r="AR7" s="25">
        <v>27.85</v>
      </c>
      <c r="AS7" s="25">
        <v>1.5</v>
      </c>
      <c r="AT7" s="25">
        <v>73.75</v>
      </c>
      <c r="AU7" s="25">
        <v>49.03</v>
      </c>
      <c r="AV7" s="25">
        <v>70.91</v>
      </c>
      <c r="AW7" s="25">
        <v>91.5</v>
      </c>
      <c r="AX7" s="25">
        <v>109.94</v>
      </c>
      <c r="AY7" s="25">
        <v>301.04000000000002</v>
      </c>
      <c r="AZ7" s="25">
        <v>305.08</v>
      </c>
      <c r="BA7" s="25">
        <v>305.33999999999997</v>
      </c>
      <c r="BB7" s="25">
        <v>310.01</v>
      </c>
      <c r="BC7" s="25">
        <v>311.12</v>
      </c>
      <c r="BD7" s="25">
        <v>243.36</v>
      </c>
      <c r="BE7" s="25">
        <v>898.81</v>
      </c>
      <c r="BF7" s="25">
        <v>908.02</v>
      </c>
      <c r="BG7" s="25">
        <v>819.08</v>
      </c>
      <c r="BH7" s="25">
        <v>738.43</v>
      </c>
      <c r="BI7" s="25">
        <v>729.87</v>
      </c>
      <c r="BJ7" s="25">
        <v>551.62</v>
      </c>
      <c r="BK7" s="25">
        <v>585.59</v>
      </c>
      <c r="BL7" s="25">
        <v>561.34</v>
      </c>
      <c r="BM7" s="25">
        <v>538.33000000000004</v>
      </c>
      <c r="BN7" s="25">
        <v>515.14</v>
      </c>
      <c r="BO7" s="25">
        <v>265.93</v>
      </c>
      <c r="BP7" s="25">
        <v>52.1</v>
      </c>
      <c r="BQ7" s="25">
        <v>55.01</v>
      </c>
      <c r="BR7" s="25">
        <v>67.459999999999994</v>
      </c>
      <c r="BS7" s="25">
        <v>79.760000000000005</v>
      </c>
      <c r="BT7" s="25">
        <v>77.180000000000007</v>
      </c>
      <c r="BU7" s="25">
        <v>87.11</v>
      </c>
      <c r="BV7" s="25">
        <v>82.78</v>
      </c>
      <c r="BW7" s="25">
        <v>84.82</v>
      </c>
      <c r="BX7" s="25">
        <v>82.29</v>
      </c>
      <c r="BY7" s="25">
        <v>84.16</v>
      </c>
      <c r="BZ7" s="25">
        <v>97.82</v>
      </c>
      <c r="CA7" s="25">
        <v>381.74</v>
      </c>
      <c r="CB7" s="25">
        <v>317.2</v>
      </c>
      <c r="CC7" s="25">
        <v>297.98</v>
      </c>
      <c r="CD7" s="25">
        <v>275.23</v>
      </c>
      <c r="CE7" s="25">
        <v>285.93</v>
      </c>
      <c r="CF7" s="25">
        <v>223.98</v>
      </c>
      <c r="CG7" s="25">
        <v>225.09</v>
      </c>
      <c r="CH7" s="25">
        <v>224.82</v>
      </c>
      <c r="CI7" s="25">
        <v>230.85</v>
      </c>
      <c r="CJ7" s="25">
        <v>230.21</v>
      </c>
      <c r="CK7" s="25">
        <v>177.56</v>
      </c>
      <c r="CL7" s="25">
        <v>58.91</v>
      </c>
      <c r="CM7" s="25">
        <v>63.42</v>
      </c>
      <c r="CN7" s="25">
        <v>73.900000000000006</v>
      </c>
      <c r="CO7" s="25">
        <v>78.33</v>
      </c>
      <c r="CP7" s="25">
        <v>82.91</v>
      </c>
      <c r="CQ7" s="25">
        <v>49.64</v>
      </c>
      <c r="CR7" s="25">
        <v>49.38</v>
      </c>
      <c r="CS7" s="25">
        <v>50.09</v>
      </c>
      <c r="CT7" s="25">
        <v>50.1</v>
      </c>
      <c r="CU7" s="25">
        <v>49.76</v>
      </c>
      <c r="CV7" s="25">
        <v>59.81</v>
      </c>
      <c r="CW7" s="25">
        <v>95.24</v>
      </c>
      <c r="CX7" s="25">
        <v>74.099999999999994</v>
      </c>
      <c r="CY7" s="25">
        <v>61.25</v>
      </c>
      <c r="CZ7" s="25">
        <v>67.41</v>
      </c>
      <c r="DA7" s="25">
        <v>58.5</v>
      </c>
      <c r="DB7" s="25">
        <v>78.09</v>
      </c>
      <c r="DC7" s="25">
        <v>78.010000000000005</v>
      </c>
      <c r="DD7" s="25">
        <v>77.599999999999994</v>
      </c>
      <c r="DE7" s="25">
        <v>77.3</v>
      </c>
      <c r="DF7" s="25">
        <v>76.64</v>
      </c>
      <c r="DG7" s="25">
        <v>89.42</v>
      </c>
      <c r="DH7" s="25">
        <v>7.18</v>
      </c>
      <c r="DI7" s="25">
        <v>11.7</v>
      </c>
      <c r="DJ7" s="25">
        <v>15.7</v>
      </c>
      <c r="DK7" s="25">
        <v>19.760000000000002</v>
      </c>
      <c r="DL7" s="25">
        <v>21.19</v>
      </c>
      <c r="DM7" s="25">
        <v>47.31</v>
      </c>
      <c r="DN7" s="25">
        <v>47.5</v>
      </c>
      <c r="DO7" s="25">
        <v>48.41</v>
      </c>
      <c r="DP7" s="25">
        <v>50.02</v>
      </c>
      <c r="DQ7" s="25">
        <v>51.38</v>
      </c>
      <c r="DR7" s="25">
        <v>52.02</v>
      </c>
      <c r="DS7" s="25">
        <v>11.07</v>
      </c>
      <c r="DT7" s="25">
        <v>24.12</v>
      </c>
      <c r="DU7" s="25">
        <v>8.58</v>
      </c>
      <c r="DV7" s="25">
        <v>14.96</v>
      </c>
      <c r="DW7" s="25">
        <v>14.93</v>
      </c>
      <c r="DX7" s="25">
        <v>16.77</v>
      </c>
      <c r="DY7" s="25">
        <v>17.399999999999999</v>
      </c>
      <c r="DZ7" s="25">
        <v>18.64</v>
      </c>
      <c r="EA7" s="25">
        <v>19.510000000000002</v>
      </c>
      <c r="EB7" s="25">
        <v>21.6</v>
      </c>
      <c r="EC7" s="25">
        <v>25.37</v>
      </c>
      <c r="ED7" s="25">
        <v>0.17</v>
      </c>
      <c r="EE7" s="25">
        <v>0.21</v>
      </c>
      <c r="EF7" s="25">
        <v>0.17</v>
      </c>
      <c r="EG7" s="25">
        <v>7.0000000000000007E-2</v>
      </c>
      <c r="EH7" s="25">
        <v>0.28999999999999998</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2025-02-17T00:25:22Z</cp:lastPrinted>
  <dcterms:created xsi:type="dcterms:W3CDTF">2025-01-24T06:56:33Z</dcterms:created>
  <dcterms:modified xsi:type="dcterms:W3CDTF">2025-02-17T00:25:36Z</dcterms:modified>
  <cp:category/>
</cp:coreProperties>
</file>