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476" windowWidth="14940" windowHeight="8790" tabRatio="879" activeTab="0"/>
  </bookViews>
  <sheets>
    <sheet name="表１" sheetId="1" r:id="rId1"/>
    <sheet name="図１" sheetId="2" r:id="rId2"/>
    <sheet name="表２" sheetId="3" r:id="rId3"/>
    <sheet name="表３" sheetId="4" r:id="rId4"/>
    <sheet name="表４" sheetId="5" r:id="rId5"/>
    <sheet name="表５" sheetId="6" r:id="rId6"/>
    <sheet name="表６" sheetId="7" r:id="rId7"/>
    <sheet name="表７" sheetId="8" r:id="rId8"/>
    <sheet name="表８" sheetId="9" r:id="rId9"/>
    <sheet name="表９" sheetId="10" r:id="rId10"/>
    <sheet name="表１０" sheetId="11" r:id="rId11"/>
    <sheet name="表１１" sheetId="12" r:id="rId12"/>
    <sheet name="表１２" sheetId="13" r:id="rId13"/>
  </sheets>
  <definedNames>
    <definedName name="_xlnm.Print_Area" localSheetId="1">'図１'!$A$1:$M$28</definedName>
    <definedName name="_xlnm.Print_Area" localSheetId="0">'表１'!$A$1:$K$15</definedName>
    <definedName name="_xlnm.Print_Area" localSheetId="11">'表１１'!$A$1:$I$13</definedName>
    <definedName name="_xlnm.Print_Area" localSheetId="12">'表１２'!$A$1:$K$30</definedName>
    <definedName name="_xlnm.Print_Area" localSheetId="2">'表２'!$A$1:$K$37</definedName>
    <definedName name="_xlnm.Print_Area" localSheetId="3">'表３'!$A$1:$J$24</definedName>
    <definedName name="_xlnm.Print_Area" localSheetId="5">'表５'!$A$1:$I$19</definedName>
    <definedName name="_xlnm.Print_Area" localSheetId="6">'表６'!$A$1:$F$16</definedName>
    <definedName name="_xlnm.Print_Area" localSheetId="7">'表７'!$A$1:$G$14</definedName>
    <definedName name="_xlnm.Print_Area" localSheetId="8">'表８'!$A$1:$H$6</definedName>
    <definedName name="_xlnm.Print_Area" localSheetId="9">'表９'!$A$1:$M$26</definedName>
  </definedNames>
  <calcPr fullCalcOnLoad="1"/>
</workbook>
</file>

<file path=xl/sharedStrings.xml><?xml version="1.0" encoding="utf-8"?>
<sst xmlns="http://schemas.openxmlformats.org/spreadsheetml/2006/main" count="396" uniqueCount="223">
  <si>
    <t>鹿児島県</t>
  </si>
  <si>
    <t>昭和38年</t>
  </si>
  <si>
    <t>昭和43年</t>
  </si>
  <si>
    <t>昭和48年</t>
  </si>
  <si>
    <t>昭和53年</t>
  </si>
  <si>
    <t>昭和58年</t>
  </si>
  <si>
    <t>昭和63年</t>
  </si>
  <si>
    <t>平成10年</t>
  </si>
  <si>
    <t>平成15年</t>
  </si>
  <si>
    <t>全国</t>
  </si>
  <si>
    <t>平成５年</t>
  </si>
  <si>
    <t>長屋建て</t>
  </si>
  <si>
    <t>共同住宅</t>
  </si>
  <si>
    <t>６階以上</t>
  </si>
  <si>
    <t>その他</t>
  </si>
  <si>
    <t>空き家</t>
  </si>
  <si>
    <t>一時現在者のみ</t>
  </si>
  <si>
    <t>建築中</t>
  </si>
  <si>
    <t>木造総数</t>
  </si>
  <si>
    <t>木造</t>
  </si>
  <si>
    <t>防火木造</t>
  </si>
  <si>
    <t>非木造</t>
  </si>
  <si>
    <t>建築の時期</t>
  </si>
  <si>
    <t>　　46年～　　55年</t>
  </si>
  <si>
    <t>不詳</t>
  </si>
  <si>
    <t>昭和25年以前</t>
  </si>
  <si>
    <t>平成３年～　　７年</t>
  </si>
  <si>
    <t>　　43年</t>
  </si>
  <si>
    <t>　　48年</t>
  </si>
  <si>
    <t>　　53年</t>
  </si>
  <si>
    <t>　　58年</t>
  </si>
  <si>
    <t>　　63年</t>
  </si>
  <si>
    <t>　　10年</t>
  </si>
  <si>
    <t>　　15年</t>
  </si>
  <si>
    <t>持ち家</t>
  </si>
  <si>
    <t>借家</t>
  </si>
  <si>
    <t>１住宅あたり居住室数</t>
  </si>
  <si>
    <t>総数</t>
  </si>
  <si>
    <t>昭和35年以前</t>
  </si>
  <si>
    <t>　　36年～昭和45年</t>
  </si>
  <si>
    <t>　　８年～　　12年</t>
  </si>
  <si>
    <t>住宅・土地の所有状況</t>
  </si>
  <si>
    <t>専用住宅の規模（掲載表第5表）</t>
  </si>
  <si>
    <t>割合</t>
  </si>
  <si>
    <t>現住居を所有している</t>
  </si>
  <si>
    <t>世帯数</t>
  </si>
  <si>
    <t>自営業主</t>
  </si>
  <si>
    <t>農林・漁業業主</t>
  </si>
  <si>
    <t>商工・その他の業主</t>
  </si>
  <si>
    <t>雇用者</t>
  </si>
  <si>
    <t>会社・団体・公社又は個人に雇われている者</t>
  </si>
  <si>
    <t>官公庁の常用雇用者</t>
  </si>
  <si>
    <t>無職</t>
  </si>
  <si>
    <t>学生</t>
  </si>
  <si>
    <t>1住宅あたりの延べ面積（㎡）</t>
  </si>
  <si>
    <t>合計</t>
  </si>
  <si>
    <t>専用住宅</t>
  </si>
  <si>
    <t>店舗その他の併用住宅</t>
  </si>
  <si>
    <t>二次的住宅</t>
  </si>
  <si>
    <t>賃貸用の住宅</t>
  </si>
  <si>
    <t>売却用の住宅</t>
  </si>
  <si>
    <t>その他の住宅</t>
  </si>
  <si>
    <t>－</t>
  </si>
  <si>
    <t>持ち家
比率</t>
  </si>
  <si>
    <t>住宅数
（戸）</t>
  </si>
  <si>
    <t>1住宅あたりの畳数（畳）</t>
  </si>
  <si>
    <t>表６　　住宅の所有の関係別住宅数</t>
  </si>
  <si>
    <t>二重サッシ</t>
  </si>
  <si>
    <t>全て</t>
  </si>
  <si>
    <t>一部</t>
  </si>
  <si>
    <t>太陽光発電機器あり</t>
  </si>
  <si>
    <t>表１２　世帯の家計を主に支える者の従業上の地位別住宅・土地所有状況</t>
  </si>
  <si>
    <t>１世帯
あたりの
住宅数</t>
  </si>
  <si>
    <t>空き家の内訳</t>
  </si>
  <si>
    <t xml:space="preserve"> 割合</t>
  </si>
  <si>
    <t>１～２階建</t>
  </si>
  <si>
    <t>３～５階建</t>
  </si>
  <si>
    <t>一戸建て</t>
  </si>
  <si>
    <t>住宅数</t>
  </si>
  <si>
    <t>増減率</t>
  </si>
  <si>
    <t>増減率</t>
  </si>
  <si>
    <t>住宅</t>
  </si>
  <si>
    <t>増減
（戸）</t>
  </si>
  <si>
    <t>　割合</t>
  </si>
  <si>
    <t>種類</t>
  </si>
  <si>
    <t>建て方</t>
  </si>
  <si>
    <t>※総数には「不詳」を含む。</t>
  </si>
  <si>
    <t>住宅数</t>
  </si>
  <si>
    <t>平成20年</t>
  </si>
  <si>
    <t>平成25年</t>
  </si>
  <si>
    <r>
      <t xml:space="preserve">平成25年
</t>
    </r>
    <r>
      <rPr>
        <sz val="8"/>
        <rFont val="ＭＳ 明朝"/>
        <family val="1"/>
      </rPr>
      <t xml:space="preserve">
割合</t>
    </r>
  </si>
  <si>
    <r>
      <t xml:space="preserve">平成20年
</t>
    </r>
    <r>
      <rPr>
        <sz val="8"/>
        <rFont val="ＭＳ 明朝"/>
        <family val="1"/>
      </rPr>
      <t>割合</t>
    </r>
  </si>
  <si>
    <r>
      <t>平成2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年</t>
    </r>
  </si>
  <si>
    <r>
      <t>平成2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年</t>
    </r>
  </si>
  <si>
    <r>
      <t>21年</t>
    </r>
  </si>
  <si>
    <r>
      <t>22年</t>
    </r>
  </si>
  <si>
    <t>平成３年～　 ７年</t>
  </si>
  <si>
    <r>
      <t>８年～　 12</t>
    </r>
    <r>
      <rPr>
        <sz val="10"/>
        <rFont val="ＭＳ 明朝"/>
        <family val="1"/>
      </rPr>
      <t>年</t>
    </r>
  </si>
  <si>
    <t>昭和26年～   35年</t>
  </si>
  <si>
    <t>36年～ 　45年</t>
  </si>
  <si>
    <t>46年～ 　55年</t>
  </si>
  <si>
    <t>56年～平成2年</t>
  </si>
  <si>
    <r>
      <t>　　2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年</t>
    </r>
  </si>
  <si>
    <r>
      <t>　　25</t>
    </r>
    <r>
      <rPr>
        <sz val="10"/>
        <rFont val="ＭＳ 明朝"/>
        <family val="1"/>
      </rPr>
      <t>年</t>
    </r>
  </si>
  <si>
    <r>
      <t>　　2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年</t>
    </r>
  </si>
  <si>
    <t>借  家</t>
  </si>
  <si>
    <t>一戸建て住宅</t>
  </si>
  <si>
    <t>表８　一戸建て住宅の敷地面積（単位：㎡）</t>
  </si>
  <si>
    <t>表９　住宅の設備（単位：戸）</t>
  </si>
  <si>
    <r>
      <t>平成2</t>
    </r>
    <r>
      <rPr>
        <sz val="10"/>
        <rFont val="ＭＳ 明朝"/>
        <family val="1"/>
      </rPr>
      <t>0年</t>
    </r>
  </si>
  <si>
    <r>
      <t>平成2</t>
    </r>
    <r>
      <rPr>
        <sz val="10"/>
        <rFont val="ＭＳ 明朝"/>
        <family val="1"/>
      </rPr>
      <t>5年</t>
    </r>
  </si>
  <si>
    <t>住宅の設備</t>
  </si>
  <si>
    <t>増築・間取りの変更</t>
  </si>
  <si>
    <t>台所・トイレ・浴室・洗面所の改修工事</t>
  </si>
  <si>
    <t>天井・壁・床等の内装の改修工事</t>
  </si>
  <si>
    <t>屋根・外壁等の改修工事</t>
  </si>
  <si>
    <t>壁・柱・基礎等の補強工事</t>
  </si>
  <si>
    <t>窓・壁等の断熱・結露防止工事</t>
  </si>
  <si>
    <t>その他の工事</t>
  </si>
  <si>
    <t>住宅の腐朽・破損あり</t>
  </si>
  <si>
    <t>持ち家総数</t>
  </si>
  <si>
    <t>うち耐震性が確保されていた</t>
  </si>
  <si>
    <t>非木造の共同住宅数</t>
  </si>
  <si>
    <t>うちドアの一部がガラス張り</t>
  </si>
  <si>
    <t>うち防犯カメラの設置あり</t>
  </si>
  <si>
    <t>うちオートロック式</t>
  </si>
  <si>
    <t>省エネル
ギー設備</t>
  </si>
  <si>
    <t>うちエレベーターあり</t>
  </si>
  <si>
    <t>　　56年～平成２年</t>
  </si>
  <si>
    <t>　　13年～　　17年</t>
  </si>
  <si>
    <t>　　18年～　　22年</t>
  </si>
  <si>
    <t>　　23年～ 25年9月</t>
  </si>
  <si>
    <t>手すりが
ある</t>
  </si>
  <si>
    <t>段差の
ない屋内</t>
  </si>
  <si>
    <t>　普通世帯数</t>
  </si>
  <si>
    <t>　住宅を所有している世帯</t>
  </si>
  <si>
    <t>　現住居を所有している世帯</t>
  </si>
  <si>
    <t>　現住居以外の住宅を所有
　している世帯</t>
  </si>
  <si>
    <t>　土地を所有してる世帯</t>
  </si>
  <si>
    <t>　現住居の敷地を所有して
　いる世帯</t>
  </si>
  <si>
    <t>　現住居の敷地以外の宅地
　などを所有している世帯</t>
  </si>
  <si>
    <t>　いずれも所有していない世帯</t>
  </si>
  <si>
    <r>
      <t>23年</t>
    </r>
  </si>
  <si>
    <r>
      <t>24年</t>
    </r>
  </si>
  <si>
    <t>平成25年1月～ 9月</t>
  </si>
  <si>
    <t>　現住居の敷地以外の土地
　を所有している世帯　</t>
  </si>
  <si>
    <t>労働者派遣</t>
  </si>
  <si>
    <t>パート・アルバイト</t>
  </si>
  <si>
    <t>廊下などが車椅子で通行可能な幅</t>
  </si>
  <si>
    <t>区分</t>
  </si>
  <si>
    <t>区分</t>
  </si>
  <si>
    <t>（単位：戸，％）</t>
  </si>
  <si>
    <r>
      <t>13年～ 　17年</t>
    </r>
  </si>
  <si>
    <r>
      <t>18年～ 　20年</t>
    </r>
  </si>
  <si>
    <t>表１　鹿児島県の総住宅数と総世帯数の推移（昭和38年～平成25年）　</t>
  </si>
  <si>
    <t>表７　住宅の規模（専用住宅）</t>
  </si>
  <si>
    <t>耐震診断をした</t>
  </si>
  <si>
    <r>
      <t xml:space="preserve">増減
(25-20)
</t>
    </r>
    <r>
      <rPr>
        <sz val="7"/>
        <rFont val="ＭＳ 明朝"/>
        <family val="1"/>
      </rPr>
      <t>増減ポイント</t>
    </r>
  </si>
  <si>
    <t>　　　―</t>
  </si>
  <si>
    <r>
      <t>増減</t>
    </r>
    <r>
      <rPr>
        <sz val="8"/>
        <rFont val="ＭＳ 明朝"/>
        <family val="1"/>
      </rPr>
      <t>(25-20)</t>
    </r>
    <r>
      <rPr>
        <sz val="10"/>
        <rFont val="ＭＳ 明朝"/>
        <family val="1"/>
      </rPr>
      <t xml:space="preserve">
</t>
    </r>
    <r>
      <rPr>
        <sz val="8"/>
        <rFont val="ＭＳ 明朝"/>
        <family val="1"/>
      </rPr>
      <t>増減ポイント</t>
    </r>
  </si>
  <si>
    <t>※総数には不詳を含む。</t>
  </si>
  <si>
    <t>総世帯に
対する割合</t>
  </si>
  <si>
    <r>
      <t xml:space="preserve">増減
</t>
    </r>
    <r>
      <rPr>
        <sz val="8"/>
        <rFont val="ＭＳ 明朝"/>
        <family val="1"/>
      </rPr>
      <t>(25-20)</t>
    </r>
    <r>
      <rPr>
        <sz val="10"/>
        <rFont val="ＭＳ 明朝"/>
        <family val="1"/>
      </rPr>
      <t xml:space="preserve">
</t>
    </r>
    <r>
      <rPr>
        <sz val="7"/>
        <rFont val="ＭＳ 明朝"/>
        <family val="1"/>
      </rPr>
      <t>増減ポイント</t>
    </r>
  </si>
  <si>
    <t>所有世帯に
対する割合</t>
  </si>
  <si>
    <t>　 現住居の敷地を所有
　 している</t>
  </si>
  <si>
    <t>設備等の内訳（複数回答）</t>
  </si>
  <si>
    <r>
      <rPr>
        <sz val="7"/>
        <rFont val="ＭＳ 明朝"/>
        <family val="1"/>
      </rPr>
      <t xml:space="preserve">従業上の地位別
</t>
    </r>
    <r>
      <rPr>
        <sz val="8"/>
        <rFont val="ＭＳ 明朝"/>
        <family val="1"/>
      </rPr>
      <t>所有率</t>
    </r>
  </si>
  <si>
    <t>従業上の地位</t>
  </si>
  <si>
    <t xml:space="preserve">
高齢者等
のための
設備等が
ある住宅</t>
  </si>
  <si>
    <t xml:space="preserve">
高齢者等
のための
設備等は
ない住宅</t>
  </si>
  <si>
    <t>※　総数には家計を主に支える者の従業上の地位「不詳」を含む。</t>
  </si>
  <si>
    <t>▲1.9</t>
  </si>
  <si>
    <t>▲4,500</t>
  </si>
  <si>
    <t>▲100</t>
  </si>
  <si>
    <t>▲1,500</t>
  </si>
  <si>
    <t>▲3,000</t>
  </si>
  <si>
    <t>▲0.4</t>
  </si>
  <si>
    <t>▲14,400</t>
  </si>
  <si>
    <t>▲1.6</t>
  </si>
  <si>
    <t>▲3,600</t>
  </si>
  <si>
    <t>▲0.5</t>
  </si>
  <si>
    <t>▲5,300</t>
  </si>
  <si>
    <t>▲0.6</t>
  </si>
  <si>
    <t>▲16,200</t>
  </si>
  <si>
    <t>▲1.8</t>
  </si>
  <si>
    <t>▲11,600</t>
  </si>
  <si>
    <t>▲1.4</t>
  </si>
  <si>
    <t>▲4,600</t>
  </si>
  <si>
    <t>太陽熱温水機器あり</t>
  </si>
  <si>
    <t>増改築・改修工事をした（複数回答）</t>
  </si>
  <si>
    <t>居住世帯のある住宅数</t>
  </si>
  <si>
    <t>総世帯数</t>
  </si>
  <si>
    <t>総住宅数
(戸)</t>
  </si>
  <si>
    <t>▲0.2</t>
  </si>
  <si>
    <t>▲83,600</t>
  </si>
  <si>
    <t>▲5,200</t>
  </si>
  <si>
    <t>▲0.1</t>
  </si>
  <si>
    <t>▲196,900</t>
  </si>
  <si>
    <t>▲0.5</t>
  </si>
  <si>
    <t>▲0.4</t>
  </si>
  <si>
    <t>▲41,200</t>
  </si>
  <si>
    <t>▲0.2</t>
  </si>
  <si>
    <t>▲0.6</t>
  </si>
  <si>
    <t>▲4,500</t>
  </si>
  <si>
    <t>▲0.1</t>
  </si>
  <si>
    <t>▲182,400</t>
  </si>
  <si>
    <t>▲1.6</t>
  </si>
  <si>
    <t>▲1.1</t>
  </si>
  <si>
    <t>　　　　表３　住宅の種類と建て方（単位：戸）</t>
  </si>
  <si>
    <t>　　　　表２　居住世帯の有無（単位：戸）</t>
  </si>
  <si>
    <t>　　　表５　建築の時期別住宅数（単位：戸）</t>
  </si>
  <si>
    <t>またぎや
すい高さ
の浴槽</t>
  </si>
  <si>
    <t>　　　　　　　　表１１　住宅・土地の所有状況（単位：世帯）</t>
  </si>
  <si>
    <t>　　表４　住宅の構造別住宅数（単位：戸）</t>
  </si>
  <si>
    <t>▲1.1%</t>
  </si>
  <si>
    <t>▲1.6%</t>
  </si>
  <si>
    <t>道路から
玄関まで
車椅子で
通行可能</t>
  </si>
  <si>
    <t>表１０　高齢者等のための設備のある住宅（単位：戸）</t>
  </si>
  <si>
    <t xml:space="preserve"> 居住世帯有</t>
  </si>
  <si>
    <t xml:space="preserve"> 居住世帯無</t>
  </si>
  <si>
    <t xml:space="preserve"> 総住宅数</t>
  </si>
  <si>
    <t>鹿　児　島　県（　平　成　２５　年　）</t>
  </si>
  <si>
    <t>全　　　　　国（　平　成　２５　年　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</si>
</sst>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;&quot; -&quot;###,###,##0"/>
    <numFmt numFmtId="177" formatCode="#,###,###,###,###,###,##0;&quot; -&quot;###,###,###,###,###,##0"/>
    <numFmt numFmtId="178" formatCode="0.00_ "/>
    <numFmt numFmtId="179" formatCode="0.0%"/>
    <numFmt numFmtId="180" formatCode="#,##0.00_ "/>
    <numFmt numFmtId="181" formatCode="#,##0_ "/>
    <numFmt numFmtId="182" formatCode="##,###,###,###,##0;&quot;-&quot;#,###,###,###,##0"/>
    <numFmt numFmtId="183" formatCode="#,##0;&quot;▲ &quot;#,##0"/>
    <numFmt numFmtId="184" formatCode="0.0;&quot;▲ &quot;0.0"/>
    <numFmt numFmtId="185" formatCode="#,##0.0_ "/>
    <numFmt numFmtId="186" formatCode="#,##0_);[Red]\(#,##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_ "/>
    <numFmt numFmtId="191" formatCode="0.0_ "/>
    <numFmt numFmtId="192" formatCode="#,##0.0;&quot;▲ &quot;#,##0.0"/>
  </numFmts>
  <fonts count="61">
    <font>
      <sz val="10"/>
      <name val="ＭＳ 明朝"/>
      <family val="1"/>
    </font>
    <font>
      <sz val="6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0"/>
      <name val="HGｺﾞｼｯｸM"/>
      <family val="3"/>
    </font>
    <font>
      <sz val="10"/>
      <name val="ＭＳ ゴシック"/>
      <family val="3"/>
    </font>
    <font>
      <sz val="9"/>
      <name val="ＭＳ 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7.5"/>
      <name val="ＭＳ ゴシック"/>
      <family val="3"/>
    </font>
    <font>
      <sz val="7.5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sz val="9.5"/>
      <color indexed="8"/>
      <name val="ＭＳ 明朝"/>
      <family val="1"/>
    </font>
    <font>
      <sz val="8"/>
      <color indexed="8"/>
      <name val="ＭＳ 明朝"/>
      <family val="1"/>
    </font>
    <font>
      <sz val="8.7"/>
      <color indexed="8"/>
      <name val="ＭＳ 明朝"/>
      <family val="1"/>
    </font>
    <font>
      <sz val="8.75"/>
      <color indexed="8"/>
      <name val="ＭＳ ゴシック"/>
      <family val="3"/>
    </font>
    <font>
      <sz val="8.75"/>
      <color indexed="8"/>
      <name val="ＭＳ 明朝"/>
      <family val="1"/>
    </font>
    <font>
      <sz val="10.25"/>
      <color indexed="8"/>
      <name val="ＭＳ 明朝"/>
      <family val="1"/>
    </font>
    <font>
      <sz val="7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25"/>
      <color indexed="8"/>
      <name val="ＭＳ 明朝"/>
      <family val="1"/>
    </font>
    <font>
      <sz val="8"/>
      <color indexed="8"/>
      <name val="ＭＳ ゴシック"/>
      <family val="3"/>
    </font>
    <font>
      <sz val="10.5"/>
      <color indexed="8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hair"/>
      <bottom style="hair"/>
    </border>
    <border>
      <left style="medium"/>
      <right style="medium"/>
      <top style="medium"/>
      <bottom style="double"/>
    </border>
    <border>
      <left style="medium"/>
      <right style="medium"/>
      <top style="hair"/>
      <bottom style="double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medium"/>
      <bottom style="medium"/>
    </border>
    <border>
      <left>
        <color indexed="63"/>
      </left>
      <right>
        <color indexed="63"/>
      </right>
      <top style="hair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hair"/>
      <bottom style="double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double"/>
      <right style="hair"/>
      <top style="thin"/>
      <bottom style="thin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medium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 style="thin"/>
      <right style="hair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8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580">
    <xf numFmtId="0" fontId="0" fillId="0" borderId="0" xfId="0" applyAlignment="1">
      <alignment/>
    </xf>
    <xf numFmtId="0" fontId="3" fillId="33" borderId="1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38" fontId="3" fillId="33" borderId="11" xfId="49" applyFont="1" applyFill="1" applyBorder="1" applyAlignment="1">
      <alignment horizontal="center" vertical="center" wrapText="1"/>
    </xf>
    <xf numFmtId="183" fontId="9" fillId="33" borderId="12" xfId="49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/>
    </xf>
    <xf numFmtId="38" fontId="5" fillId="33" borderId="13" xfId="49" applyFont="1" applyFill="1" applyBorder="1" applyAlignment="1">
      <alignment vertical="center"/>
    </xf>
    <xf numFmtId="38" fontId="6" fillId="33" borderId="13" xfId="49" applyFont="1" applyFill="1" applyBorder="1" applyAlignment="1">
      <alignment vertical="center"/>
    </xf>
    <xf numFmtId="38" fontId="6" fillId="33" borderId="14" xfId="49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horizontal="right" vertical="center"/>
    </xf>
    <xf numFmtId="179" fontId="6" fillId="33" borderId="17" xfId="49" applyNumberFormat="1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38" fontId="5" fillId="33" borderId="18" xfId="49" applyFont="1" applyFill="1" applyBorder="1" applyAlignment="1">
      <alignment vertical="center"/>
    </xf>
    <xf numFmtId="38" fontId="6" fillId="33" borderId="18" xfId="49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0" fillId="33" borderId="18" xfId="0" applyFill="1" applyBorder="1" applyAlignment="1">
      <alignment/>
    </xf>
    <xf numFmtId="0" fontId="3" fillId="33" borderId="20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vertical="center"/>
    </xf>
    <xf numFmtId="0" fontId="3" fillId="33" borderId="21" xfId="0" applyFont="1" applyFill="1" applyBorder="1" applyAlignment="1">
      <alignment horizontal="right" vertical="center"/>
    </xf>
    <xf numFmtId="0" fontId="3" fillId="33" borderId="22" xfId="0" applyFont="1" applyFill="1" applyBorder="1" applyAlignment="1">
      <alignment horizontal="right" vertical="center"/>
    </xf>
    <xf numFmtId="0" fontId="3" fillId="33" borderId="21" xfId="0" applyFont="1" applyFill="1" applyBorder="1" applyAlignment="1">
      <alignment vertical="center"/>
    </xf>
    <xf numFmtId="0" fontId="0" fillId="33" borderId="15" xfId="0" applyFill="1" applyBorder="1" applyAlignment="1">
      <alignment/>
    </xf>
    <xf numFmtId="38" fontId="0" fillId="33" borderId="0" xfId="49" applyFont="1" applyFill="1" applyBorder="1" applyAlignment="1">
      <alignment/>
    </xf>
    <xf numFmtId="0" fontId="9" fillId="33" borderId="0" xfId="0" applyFont="1" applyFill="1" applyBorder="1" applyAlignment="1">
      <alignment vertical="center"/>
    </xf>
    <xf numFmtId="38" fontId="9" fillId="33" borderId="0" xfId="49" applyFont="1" applyFill="1" applyBorder="1" applyAlignment="1">
      <alignment/>
    </xf>
    <xf numFmtId="0" fontId="9" fillId="33" borderId="23" xfId="0" applyFont="1" applyFill="1" applyBorder="1" applyAlignment="1">
      <alignment horizontal="left" vertical="center" indent="1"/>
    </xf>
    <xf numFmtId="38" fontId="11" fillId="33" borderId="23" xfId="49" applyFont="1" applyFill="1" applyBorder="1" applyAlignment="1">
      <alignment/>
    </xf>
    <xf numFmtId="0" fontId="3" fillId="33" borderId="14" xfId="0" applyFont="1" applyFill="1" applyBorder="1" applyAlignment="1">
      <alignment vertical="center" wrapText="1"/>
    </xf>
    <xf numFmtId="38" fontId="5" fillId="33" borderId="21" xfId="49" applyFont="1" applyFill="1" applyBorder="1" applyAlignment="1">
      <alignment vertical="center"/>
    </xf>
    <xf numFmtId="0" fontId="0" fillId="33" borderId="24" xfId="0" applyFill="1" applyBorder="1" applyAlignment="1">
      <alignment vertical="center" textRotation="255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horizontal="right" vertic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right"/>
    </xf>
    <xf numFmtId="38" fontId="5" fillId="33" borderId="14" xfId="49" applyFont="1" applyFill="1" applyBorder="1" applyAlignment="1">
      <alignment vertical="center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 horizontal="right"/>
    </xf>
    <xf numFmtId="183" fontId="0" fillId="33" borderId="18" xfId="0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183" fontId="0" fillId="33" borderId="13" xfId="0" applyNumberFormat="1" applyFont="1" applyFill="1" applyBorder="1" applyAlignment="1">
      <alignment vertical="center"/>
    </xf>
    <xf numFmtId="0" fontId="0" fillId="33" borderId="10" xfId="0" applyFill="1" applyBorder="1" applyAlignment="1">
      <alignment/>
    </xf>
    <xf numFmtId="0" fontId="0" fillId="33" borderId="15" xfId="0" applyFill="1" applyBorder="1" applyAlignment="1">
      <alignment horizontal="left"/>
    </xf>
    <xf numFmtId="0" fontId="0" fillId="33" borderId="18" xfId="0" applyFill="1" applyBorder="1" applyAlignment="1">
      <alignment vertical="center" textRotation="255"/>
    </xf>
    <xf numFmtId="0" fontId="0" fillId="33" borderId="0" xfId="0" applyFont="1" applyFill="1" applyBorder="1" applyAlignment="1">
      <alignment horizontal="right" vertical="center"/>
    </xf>
    <xf numFmtId="183" fontId="9" fillId="33" borderId="13" xfId="0" applyNumberFormat="1" applyFont="1" applyFill="1" applyBorder="1" applyAlignment="1">
      <alignment horizontal="left" vertical="center" wrapText="1" indent="1"/>
    </xf>
    <xf numFmtId="0" fontId="0" fillId="33" borderId="18" xfId="0" applyFont="1" applyFill="1" applyBorder="1" applyAlignment="1">
      <alignment horizontal="right" vertical="center" wrapText="1"/>
    </xf>
    <xf numFmtId="183" fontId="9" fillId="33" borderId="27" xfId="0" applyNumberFormat="1" applyFont="1" applyFill="1" applyBorder="1" applyAlignment="1">
      <alignment horizontal="left" vertical="center" wrapText="1" indent="1"/>
    </xf>
    <xf numFmtId="0" fontId="0" fillId="33" borderId="28" xfId="0" applyFont="1" applyFill="1" applyBorder="1" applyAlignment="1">
      <alignment horizontal="right" vertical="center" wrapText="1"/>
    </xf>
    <xf numFmtId="183" fontId="9" fillId="33" borderId="18" xfId="0" applyNumberFormat="1" applyFont="1" applyFill="1" applyBorder="1" applyAlignment="1">
      <alignment horizontal="left" vertical="center" wrapText="1" indent="1"/>
    </xf>
    <xf numFmtId="38" fontId="5" fillId="33" borderId="20" xfId="49" applyFont="1" applyFill="1" applyBorder="1" applyAlignment="1">
      <alignment vertical="center"/>
    </xf>
    <xf numFmtId="0" fontId="0" fillId="33" borderId="15" xfId="0" applyFill="1" applyBorder="1" applyAlignment="1">
      <alignment vertical="center" textRotation="255"/>
    </xf>
    <xf numFmtId="0" fontId="0" fillId="33" borderId="15" xfId="0" applyFont="1" applyFill="1" applyBorder="1" applyAlignment="1">
      <alignment horizontal="right" vertical="center" wrapText="1"/>
    </xf>
    <xf numFmtId="0" fontId="0" fillId="33" borderId="0" xfId="0" applyFill="1" applyAlignment="1">
      <alignment horizontal="centerContinuous" vertical="center"/>
    </xf>
    <xf numFmtId="38" fontId="3" fillId="33" borderId="23" xfId="49" applyFont="1" applyFill="1" applyBorder="1" applyAlignment="1">
      <alignment horizontal="center" vertical="center" wrapText="1"/>
    </xf>
    <xf numFmtId="178" fontId="6" fillId="33" borderId="20" xfId="49" applyNumberFormat="1" applyFont="1" applyFill="1" applyBorder="1" applyAlignment="1">
      <alignment vertical="center"/>
    </xf>
    <xf numFmtId="38" fontId="6" fillId="33" borderId="23" xfId="49" applyFont="1" applyFill="1" applyBorder="1" applyAlignment="1">
      <alignment vertical="center"/>
    </xf>
    <xf numFmtId="179" fontId="6" fillId="33" borderId="23" xfId="49" applyNumberFormat="1" applyFont="1" applyFill="1" applyBorder="1" applyAlignment="1">
      <alignment vertical="center"/>
    </xf>
    <xf numFmtId="38" fontId="5" fillId="33" borderId="29" xfId="49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38" fontId="5" fillId="33" borderId="30" xfId="49" applyFont="1" applyFill="1" applyBorder="1" applyAlignment="1">
      <alignment vertical="center"/>
    </xf>
    <xf numFmtId="0" fontId="0" fillId="33" borderId="23" xfId="0" applyFont="1" applyFill="1" applyBorder="1" applyAlignment="1">
      <alignment horizontal="right" vertical="center"/>
    </xf>
    <xf numFmtId="38" fontId="5" fillId="33" borderId="29" xfId="49" applyFont="1" applyFill="1" applyBorder="1" applyAlignment="1">
      <alignment vertical="center" shrinkToFit="1"/>
    </xf>
    <xf numFmtId="38" fontId="5" fillId="33" borderId="29" xfId="49" applyFont="1" applyFill="1" applyBorder="1" applyAlignment="1">
      <alignment horizontal="right" vertical="center"/>
    </xf>
    <xf numFmtId="38" fontId="5" fillId="33" borderId="31" xfId="49" applyFont="1" applyFill="1" applyBorder="1" applyAlignment="1">
      <alignment vertical="center"/>
    </xf>
    <xf numFmtId="10" fontId="0" fillId="33" borderId="23" xfId="49" applyNumberFormat="1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vertical="center"/>
    </xf>
    <xf numFmtId="179" fontId="5" fillId="33" borderId="21" xfId="49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38" fontId="5" fillId="33" borderId="23" xfId="49" applyFont="1" applyFill="1" applyBorder="1" applyAlignment="1">
      <alignment vertical="center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5" fillId="33" borderId="15" xfId="0" applyFont="1" applyFill="1" applyBorder="1" applyAlignment="1">
      <alignment vertical="center"/>
    </xf>
    <xf numFmtId="179" fontId="5" fillId="33" borderId="12" xfId="0" applyNumberFormat="1" applyFont="1" applyFill="1" applyBorder="1" applyAlignment="1">
      <alignment vertical="center"/>
    </xf>
    <xf numFmtId="0" fontId="0" fillId="33" borderId="21" xfId="0" applyFont="1" applyFill="1" applyBorder="1" applyAlignment="1">
      <alignment horizontal="left" vertical="center"/>
    </xf>
    <xf numFmtId="0" fontId="0" fillId="33" borderId="22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horizontal="left" vertical="center" wrapText="1"/>
    </xf>
    <xf numFmtId="0" fontId="0" fillId="33" borderId="0" xfId="0" applyFill="1" applyAlignment="1">
      <alignment vertical="center"/>
    </xf>
    <xf numFmtId="38" fontId="5" fillId="33" borderId="32" xfId="49" applyFont="1" applyFill="1" applyBorder="1" applyAlignment="1">
      <alignment vertical="center"/>
    </xf>
    <xf numFmtId="38" fontId="12" fillId="33" borderId="23" xfId="49" applyFont="1" applyFill="1" applyBorder="1" applyAlignment="1">
      <alignment vertical="center"/>
    </xf>
    <xf numFmtId="179" fontId="12" fillId="33" borderId="23" xfId="49" applyNumberFormat="1" applyFont="1" applyFill="1" applyBorder="1" applyAlignment="1">
      <alignment vertical="center"/>
    </xf>
    <xf numFmtId="179" fontId="6" fillId="33" borderId="14" xfId="49" applyNumberFormat="1" applyFont="1" applyFill="1" applyBorder="1" applyAlignment="1">
      <alignment vertical="center"/>
    </xf>
    <xf numFmtId="38" fontId="6" fillId="33" borderId="33" xfId="49" applyFont="1" applyFill="1" applyBorder="1" applyAlignment="1">
      <alignment vertical="center"/>
    </xf>
    <xf numFmtId="179" fontId="6" fillId="33" borderId="33" xfId="49" applyNumberFormat="1" applyFont="1" applyFill="1" applyBorder="1" applyAlignment="1">
      <alignment vertical="center"/>
    </xf>
    <xf numFmtId="178" fontId="6" fillId="33" borderId="34" xfId="49" applyNumberFormat="1" applyFont="1" applyFill="1" applyBorder="1" applyAlignment="1">
      <alignment vertical="center"/>
    </xf>
    <xf numFmtId="10" fontId="3" fillId="33" borderId="35" xfId="49" applyNumberFormat="1" applyFont="1" applyFill="1" applyBorder="1" applyAlignment="1">
      <alignment horizontal="center" vertical="center" wrapText="1"/>
    </xf>
    <xf numFmtId="38" fontId="6" fillId="33" borderId="36" xfId="49" applyFont="1" applyFill="1" applyBorder="1" applyAlignment="1">
      <alignment vertical="center"/>
    </xf>
    <xf numFmtId="179" fontId="6" fillId="33" borderId="37" xfId="49" applyNumberFormat="1" applyFont="1" applyFill="1" applyBorder="1" applyAlignment="1">
      <alignment vertical="center"/>
    </xf>
    <xf numFmtId="38" fontId="6" fillId="33" borderId="38" xfId="49" applyFont="1" applyFill="1" applyBorder="1" applyAlignment="1">
      <alignment vertical="center"/>
    </xf>
    <xf numFmtId="179" fontId="6" fillId="33" borderId="39" xfId="49" applyNumberFormat="1" applyFont="1" applyFill="1" applyBorder="1" applyAlignment="1">
      <alignment vertical="center"/>
    </xf>
    <xf numFmtId="38" fontId="0" fillId="33" borderId="40" xfId="49" applyFont="1" applyFill="1" applyBorder="1" applyAlignment="1">
      <alignment horizontal="center" vertical="center" wrapText="1"/>
    </xf>
    <xf numFmtId="179" fontId="5" fillId="33" borderId="41" xfId="49" applyNumberFormat="1" applyFont="1" applyFill="1" applyBorder="1" applyAlignment="1">
      <alignment vertical="center"/>
    </xf>
    <xf numFmtId="179" fontId="5" fillId="33" borderId="27" xfId="49" applyNumberFormat="1" applyFont="1" applyFill="1" applyBorder="1" applyAlignment="1">
      <alignment vertical="center"/>
    </xf>
    <xf numFmtId="179" fontId="5" fillId="33" borderId="17" xfId="49" applyNumberFormat="1" applyFont="1" applyFill="1" applyBorder="1" applyAlignment="1">
      <alignment vertical="center"/>
    </xf>
    <xf numFmtId="38" fontId="5" fillId="33" borderId="27" xfId="49" applyFont="1" applyFill="1" applyBorder="1" applyAlignment="1">
      <alignment vertical="center"/>
    </xf>
    <xf numFmtId="179" fontId="5" fillId="33" borderId="42" xfId="49" applyNumberFormat="1" applyFont="1" applyFill="1" applyBorder="1" applyAlignment="1">
      <alignment vertical="center"/>
    </xf>
    <xf numFmtId="10" fontId="0" fillId="33" borderId="43" xfId="49" applyNumberFormat="1" applyFont="1" applyFill="1" applyBorder="1" applyAlignment="1">
      <alignment horizontal="center" vertical="center" wrapText="1"/>
    </xf>
    <xf numFmtId="38" fontId="5" fillId="33" borderId="38" xfId="49" applyFont="1" applyFill="1" applyBorder="1" applyAlignment="1">
      <alignment vertical="center"/>
    </xf>
    <xf numFmtId="179" fontId="5" fillId="33" borderId="44" xfId="49" applyNumberFormat="1" applyFont="1" applyFill="1" applyBorder="1" applyAlignment="1">
      <alignment vertical="center"/>
    </xf>
    <xf numFmtId="179" fontId="5" fillId="33" borderId="45" xfId="49" applyNumberFormat="1" applyFont="1" applyFill="1" applyBorder="1" applyAlignment="1">
      <alignment vertical="center"/>
    </xf>
    <xf numFmtId="38" fontId="5" fillId="33" borderId="36" xfId="49" applyFont="1" applyFill="1" applyBorder="1" applyAlignment="1">
      <alignment vertical="center"/>
    </xf>
    <xf numFmtId="179" fontId="5" fillId="33" borderId="37" xfId="49" applyNumberFormat="1" applyFont="1" applyFill="1" applyBorder="1" applyAlignment="1">
      <alignment vertical="center"/>
    </xf>
    <xf numFmtId="38" fontId="5" fillId="33" borderId="45" xfId="49" applyFont="1" applyFill="1" applyBorder="1" applyAlignment="1">
      <alignment vertical="center"/>
    </xf>
    <xf numFmtId="179" fontId="5" fillId="33" borderId="46" xfId="49" applyNumberFormat="1" applyFont="1" applyFill="1" applyBorder="1" applyAlignment="1">
      <alignment vertical="center"/>
    </xf>
    <xf numFmtId="179" fontId="5" fillId="33" borderId="39" xfId="49" applyNumberFormat="1" applyFont="1" applyFill="1" applyBorder="1" applyAlignment="1">
      <alignment vertical="center"/>
    </xf>
    <xf numFmtId="38" fontId="0" fillId="33" borderId="11" xfId="49" applyFont="1" applyFill="1" applyBorder="1" applyAlignment="1">
      <alignment horizontal="center" vertical="center"/>
    </xf>
    <xf numFmtId="10" fontId="0" fillId="33" borderId="35" xfId="49" applyNumberFormat="1" applyFont="1" applyFill="1" applyBorder="1" applyAlignment="1">
      <alignment horizontal="center" vertical="center"/>
    </xf>
    <xf numFmtId="179" fontId="5" fillId="33" borderId="47" xfId="49" applyNumberFormat="1" applyFont="1" applyFill="1" applyBorder="1" applyAlignment="1">
      <alignment vertical="center"/>
    </xf>
    <xf numFmtId="179" fontId="5" fillId="33" borderId="48" xfId="49" applyNumberFormat="1" applyFont="1" applyFill="1" applyBorder="1" applyAlignment="1">
      <alignment vertical="center"/>
    </xf>
    <xf numFmtId="38" fontId="5" fillId="33" borderId="47" xfId="49" applyFont="1" applyFill="1" applyBorder="1" applyAlignment="1">
      <alignment horizontal="right" vertical="center"/>
    </xf>
    <xf numFmtId="179" fontId="5" fillId="33" borderId="49" xfId="49" applyNumberFormat="1" applyFont="1" applyFill="1" applyBorder="1" applyAlignment="1">
      <alignment vertical="center"/>
    </xf>
    <xf numFmtId="38" fontId="5" fillId="33" borderId="50" xfId="49" applyFont="1" applyFill="1" applyBorder="1" applyAlignment="1">
      <alignment vertical="center"/>
    </xf>
    <xf numFmtId="179" fontId="5" fillId="33" borderId="51" xfId="49" applyNumberFormat="1" applyFont="1" applyFill="1" applyBorder="1" applyAlignment="1">
      <alignment vertical="center"/>
    </xf>
    <xf numFmtId="38" fontId="5" fillId="33" borderId="52" xfId="49" applyFont="1" applyFill="1" applyBorder="1" applyAlignment="1">
      <alignment vertical="center"/>
    </xf>
    <xf numFmtId="179" fontId="5" fillId="33" borderId="53" xfId="49" applyNumberFormat="1" applyFont="1" applyFill="1" applyBorder="1" applyAlignment="1">
      <alignment vertical="center"/>
    </xf>
    <xf numFmtId="38" fontId="5" fillId="33" borderId="52" xfId="49" applyFont="1" applyFill="1" applyBorder="1" applyAlignment="1">
      <alignment horizontal="right" vertical="center"/>
    </xf>
    <xf numFmtId="179" fontId="5" fillId="33" borderId="53" xfId="49" applyNumberFormat="1" applyFont="1" applyFill="1" applyBorder="1" applyAlignment="1">
      <alignment horizontal="right" vertical="center"/>
    </xf>
    <xf numFmtId="179" fontId="5" fillId="33" borderId="54" xfId="49" applyNumberFormat="1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179" fontId="5" fillId="33" borderId="14" xfId="49" applyNumberFormat="1" applyFont="1" applyFill="1" applyBorder="1" applyAlignment="1">
      <alignment vertical="center"/>
    </xf>
    <xf numFmtId="0" fontId="0" fillId="33" borderId="55" xfId="0" applyFont="1" applyFill="1" applyBorder="1" applyAlignment="1">
      <alignment vertical="center"/>
    </xf>
    <xf numFmtId="38" fontId="5" fillId="33" borderId="33" xfId="49" applyFont="1" applyFill="1" applyBorder="1" applyAlignment="1">
      <alignment vertical="center"/>
    </xf>
    <xf numFmtId="179" fontId="5" fillId="33" borderId="33" xfId="49" applyNumberFormat="1" applyFont="1" applyFill="1" applyBorder="1" applyAlignment="1">
      <alignment vertical="center"/>
    </xf>
    <xf numFmtId="179" fontId="5" fillId="33" borderId="56" xfId="49" applyNumberFormat="1" applyFont="1" applyFill="1" applyBorder="1" applyAlignment="1">
      <alignment vertical="center"/>
    </xf>
    <xf numFmtId="179" fontId="5" fillId="33" borderId="11" xfId="0" applyNumberFormat="1" applyFont="1" applyFill="1" applyBorder="1" applyAlignment="1">
      <alignment vertical="center"/>
    </xf>
    <xf numFmtId="38" fontId="5" fillId="33" borderId="57" xfId="49" applyFont="1" applyFill="1" applyBorder="1" applyAlignment="1">
      <alignment vertical="center"/>
    </xf>
    <xf numFmtId="179" fontId="5" fillId="33" borderId="58" xfId="0" applyNumberFormat="1" applyFont="1" applyFill="1" applyBorder="1" applyAlignment="1">
      <alignment vertical="center"/>
    </xf>
    <xf numFmtId="38" fontId="5" fillId="33" borderId="59" xfId="49" applyFont="1" applyFill="1" applyBorder="1" applyAlignment="1">
      <alignment vertical="center"/>
    </xf>
    <xf numFmtId="179" fontId="5" fillId="33" borderId="60" xfId="0" applyNumberFormat="1" applyFont="1" applyFill="1" applyBorder="1" applyAlignment="1">
      <alignment vertical="center"/>
    </xf>
    <xf numFmtId="0" fontId="9" fillId="33" borderId="23" xfId="0" applyFont="1" applyFill="1" applyBorder="1" applyAlignment="1">
      <alignment vertical="center"/>
    </xf>
    <xf numFmtId="182" fontId="5" fillId="33" borderId="23" xfId="0" applyNumberFormat="1" applyFont="1" applyFill="1" applyBorder="1" applyAlignment="1" quotePrefix="1">
      <alignment horizontal="right" vertical="center"/>
    </xf>
    <xf numFmtId="0" fontId="9" fillId="33" borderId="23" xfId="0" applyFont="1" applyFill="1" applyBorder="1" applyAlignment="1">
      <alignment horizontal="left" vertical="center" wrapText="1" indent="2"/>
    </xf>
    <xf numFmtId="0" fontId="9" fillId="33" borderId="23" xfId="0" applyFont="1" applyFill="1" applyBorder="1" applyAlignment="1">
      <alignment horizontal="left" vertical="center" wrapText="1" indent="1"/>
    </xf>
    <xf numFmtId="182" fontId="9" fillId="33" borderId="57" xfId="0" applyNumberFormat="1" applyFont="1" applyFill="1" applyBorder="1" applyAlignment="1">
      <alignment horizontal="distributed" vertical="center"/>
    </xf>
    <xf numFmtId="0" fontId="9" fillId="33" borderId="58" xfId="0" applyFont="1" applyFill="1" applyBorder="1" applyAlignment="1">
      <alignment horizontal="distributed" vertical="center"/>
    </xf>
    <xf numFmtId="182" fontId="5" fillId="33" borderId="57" xfId="0" applyNumberFormat="1" applyFont="1" applyFill="1" applyBorder="1" applyAlignment="1" quotePrefix="1">
      <alignment horizontal="right" vertical="center"/>
    </xf>
    <xf numFmtId="0" fontId="9" fillId="33" borderId="14" xfId="0" applyFont="1" applyFill="1" applyBorder="1" applyAlignment="1">
      <alignment horizontal="left" vertical="center" indent="1"/>
    </xf>
    <xf numFmtId="0" fontId="14" fillId="33" borderId="14" xfId="0" applyFont="1" applyFill="1" applyBorder="1" applyAlignment="1">
      <alignment horizontal="left" vertical="center" indent="1"/>
    </xf>
    <xf numFmtId="0" fontId="1" fillId="33" borderId="14" xfId="0" applyFont="1" applyFill="1" applyBorder="1" applyAlignment="1">
      <alignment horizontal="left" vertical="center" wrapText="1" indent="1"/>
    </xf>
    <xf numFmtId="0" fontId="14" fillId="33" borderId="14" xfId="0" applyFont="1" applyFill="1" applyBorder="1" applyAlignment="1">
      <alignment horizontal="left" vertical="center" wrapText="1" indent="1"/>
    </xf>
    <xf numFmtId="0" fontId="9" fillId="33" borderId="22" xfId="0" applyFont="1" applyFill="1" applyBorder="1" applyAlignment="1">
      <alignment horizontal="right" vertical="center"/>
    </xf>
    <xf numFmtId="179" fontId="5" fillId="33" borderId="22" xfId="49" applyNumberFormat="1" applyFont="1" applyFill="1" applyBorder="1" applyAlignment="1">
      <alignment vertical="center"/>
    </xf>
    <xf numFmtId="191" fontId="3" fillId="33" borderId="23" xfId="0" applyNumberFormat="1" applyFont="1" applyFill="1" applyBorder="1" applyAlignment="1">
      <alignment horizontal="right"/>
    </xf>
    <xf numFmtId="0" fontId="9" fillId="33" borderId="0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18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left" vertical="center" wrapText="1"/>
    </xf>
    <xf numFmtId="179" fontId="5" fillId="33" borderId="13" xfId="0" applyNumberFormat="1" applyFont="1" applyFill="1" applyBorder="1" applyAlignment="1">
      <alignment vertical="center"/>
    </xf>
    <xf numFmtId="38" fontId="5" fillId="33" borderId="61" xfId="49" applyFont="1" applyFill="1" applyBorder="1" applyAlignment="1">
      <alignment vertical="center"/>
    </xf>
    <xf numFmtId="179" fontId="5" fillId="33" borderId="62" xfId="0" applyNumberFormat="1" applyFont="1" applyFill="1" applyBorder="1" applyAlignment="1">
      <alignment vertical="center"/>
    </xf>
    <xf numFmtId="38" fontId="5" fillId="33" borderId="63" xfId="49" applyFont="1" applyFill="1" applyBorder="1" applyAlignment="1">
      <alignment vertical="center"/>
    </xf>
    <xf numFmtId="179" fontId="5" fillId="33" borderId="64" xfId="0" applyNumberFormat="1" applyFont="1" applyFill="1" applyBorder="1" applyAlignment="1">
      <alignment vertical="center"/>
    </xf>
    <xf numFmtId="38" fontId="5" fillId="33" borderId="65" xfId="49" applyFont="1" applyFill="1" applyBorder="1" applyAlignment="1">
      <alignment vertical="center"/>
    </xf>
    <xf numFmtId="179" fontId="5" fillId="33" borderId="66" xfId="0" applyNumberFormat="1" applyFont="1" applyFill="1" applyBorder="1" applyAlignment="1">
      <alignment vertical="center"/>
    </xf>
    <xf numFmtId="0" fontId="0" fillId="33" borderId="21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vertical="center" wrapText="1"/>
    </xf>
    <xf numFmtId="38" fontId="0" fillId="33" borderId="14" xfId="49" applyFont="1" applyFill="1" applyBorder="1" applyAlignment="1">
      <alignment horizontal="center" vertical="center"/>
    </xf>
    <xf numFmtId="38" fontId="0" fillId="33" borderId="61" xfId="49" applyFont="1" applyFill="1" applyBorder="1" applyAlignment="1">
      <alignment horizontal="center" vertical="center"/>
    </xf>
    <xf numFmtId="0" fontId="0" fillId="33" borderId="62" xfId="0" applyFont="1" applyFill="1" applyBorder="1" applyAlignment="1">
      <alignment horizontal="center" vertical="center"/>
    </xf>
    <xf numFmtId="179" fontId="6" fillId="33" borderId="67" xfId="49" applyNumberFormat="1" applyFont="1" applyFill="1" applyBorder="1" applyAlignment="1">
      <alignment horizontal="center" vertical="center"/>
    </xf>
    <xf numFmtId="183" fontId="0" fillId="33" borderId="68" xfId="49" applyNumberFormat="1" applyFont="1" applyFill="1" applyBorder="1" applyAlignment="1">
      <alignment horizontal="center" vertical="center" wrapText="1"/>
    </xf>
    <xf numFmtId="179" fontId="5" fillId="33" borderId="69" xfId="49" applyNumberFormat="1" applyFont="1" applyFill="1" applyBorder="1" applyAlignment="1">
      <alignment horizontal="center" vertical="center"/>
    </xf>
    <xf numFmtId="183" fontId="0" fillId="33" borderId="70" xfId="49" applyNumberFormat="1" applyFont="1" applyFill="1" applyBorder="1" applyAlignment="1">
      <alignment horizontal="center" vertical="center" wrapText="1"/>
    </xf>
    <xf numFmtId="179" fontId="5" fillId="33" borderId="67" xfId="0" applyNumberFormat="1" applyFont="1" applyFill="1" applyBorder="1" applyAlignment="1">
      <alignment horizontal="center" vertical="center"/>
    </xf>
    <xf numFmtId="0" fontId="9" fillId="33" borderId="70" xfId="0" applyFont="1" applyFill="1" applyBorder="1" applyAlignment="1">
      <alignment horizontal="centerContinuous" vertical="center"/>
    </xf>
    <xf numFmtId="0" fontId="9" fillId="33" borderId="71" xfId="0" applyFont="1" applyFill="1" applyBorder="1" applyAlignment="1">
      <alignment horizontal="centerContinuous" vertical="center"/>
    </xf>
    <xf numFmtId="10" fontId="9" fillId="33" borderId="71" xfId="49" applyNumberFormat="1" applyFont="1" applyFill="1" applyBorder="1" applyAlignment="1">
      <alignment horizontal="centerContinuous" vertical="center"/>
    </xf>
    <xf numFmtId="38" fontId="3" fillId="33" borderId="18" xfId="49" applyFont="1" applyFill="1" applyBorder="1" applyAlignment="1">
      <alignment horizontal="center" vertical="center" wrapText="1"/>
    </xf>
    <xf numFmtId="38" fontId="9" fillId="33" borderId="18" xfId="49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vertical="center"/>
    </xf>
    <xf numFmtId="183" fontId="6" fillId="33" borderId="20" xfId="49" applyNumberFormat="1" applyFont="1" applyFill="1" applyBorder="1" applyAlignment="1">
      <alignment vertical="center"/>
    </xf>
    <xf numFmtId="183" fontId="6" fillId="33" borderId="19" xfId="49" applyNumberFormat="1" applyFont="1" applyFill="1" applyBorder="1" applyAlignment="1">
      <alignment vertical="center"/>
    </xf>
    <xf numFmtId="192" fontId="6" fillId="33" borderId="67" xfId="49" applyNumberFormat="1" applyFont="1" applyFill="1" applyBorder="1" applyAlignment="1">
      <alignment vertical="center"/>
    </xf>
    <xf numFmtId="183" fontId="5" fillId="33" borderId="20" xfId="49" applyNumberFormat="1" applyFont="1" applyFill="1" applyBorder="1" applyAlignment="1">
      <alignment vertical="center"/>
    </xf>
    <xf numFmtId="183" fontId="5" fillId="33" borderId="19" xfId="49" applyNumberFormat="1" applyFont="1" applyFill="1" applyBorder="1" applyAlignment="1">
      <alignment vertical="center"/>
    </xf>
    <xf numFmtId="184" fontId="5" fillId="33" borderId="72" xfId="49" applyNumberFormat="1" applyFont="1" applyFill="1" applyBorder="1" applyAlignment="1">
      <alignment vertical="center"/>
    </xf>
    <xf numFmtId="192" fontId="5" fillId="33" borderId="72" xfId="49" applyNumberFormat="1" applyFont="1" applyFill="1" applyBorder="1" applyAlignment="1">
      <alignment vertical="center"/>
    </xf>
    <xf numFmtId="192" fontId="5" fillId="33" borderId="67" xfId="49" applyNumberFormat="1" applyFont="1" applyFill="1" applyBorder="1" applyAlignment="1">
      <alignment vertical="center"/>
    </xf>
    <xf numFmtId="183" fontId="5" fillId="33" borderId="19" xfId="0" applyNumberFormat="1" applyFont="1" applyFill="1" applyBorder="1" applyAlignment="1">
      <alignment vertical="center"/>
    </xf>
    <xf numFmtId="192" fontId="5" fillId="33" borderId="67" xfId="0" applyNumberFormat="1" applyFont="1" applyFill="1" applyBorder="1" applyAlignment="1">
      <alignment vertical="center"/>
    </xf>
    <xf numFmtId="38" fontId="0" fillId="33" borderId="0" xfId="49" applyFont="1" applyFill="1" applyAlignment="1">
      <alignment vertical="center"/>
    </xf>
    <xf numFmtId="192" fontId="6" fillId="33" borderId="67" xfId="49" applyNumberFormat="1" applyFont="1" applyFill="1" applyBorder="1" applyAlignment="1">
      <alignment horizontal="right" vertical="center"/>
    </xf>
    <xf numFmtId="183" fontId="6" fillId="33" borderId="20" xfId="49" applyNumberFormat="1" applyFont="1" applyFill="1" applyBorder="1" applyAlignment="1">
      <alignment horizontal="right" vertical="center"/>
    </xf>
    <xf numFmtId="183" fontId="5" fillId="33" borderId="20" xfId="49" applyNumberFormat="1" applyFont="1" applyFill="1" applyBorder="1" applyAlignment="1">
      <alignment horizontal="right" vertical="center"/>
    </xf>
    <xf numFmtId="183" fontId="5" fillId="33" borderId="19" xfId="49" applyNumberFormat="1" applyFont="1" applyFill="1" applyBorder="1" applyAlignment="1">
      <alignment horizontal="right" vertical="center"/>
    </xf>
    <xf numFmtId="184" fontId="5" fillId="33" borderId="69" xfId="49" applyNumberFormat="1" applyFont="1" applyFill="1" applyBorder="1" applyAlignment="1">
      <alignment horizontal="right" vertical="center"/>
    </xf>
    <xf numFmtId="184" fontId="5" fillId="33" borderId="67" xfId="49" applyNumberFormat="1" applyFont="1" applyFill="1" applyBorder="1" applyAlignment="1">
      <alignment horizontal="right" vertical="center"/>
    </xf>
    <xf numFmtId="183" fontId="5" fillId="33" borderId="72" xfId="49" applyNumberFormat="1" applyFont="1" applyFill="1" applyBorder="1" applyAlignment="1">
      <alignment horizontal="right" vertical="center"/>
    </xf>
    <xf numFmtId="192" fontId="5" fillId="33" borderId="73" xfId="49" applyNumberFormat="1" applyFont="1" applyFill="1" applyBorder="1" applyAlignment="1">
      <alignment horizontal="right" vertical="center"/>
    </xf>
    <xf numFmtId="183" fontId="5" fillId="33" borderId="19" xfId="0" applyNumberFormat="1" applyFont="1" applyFill="1" applyBorder="1" applyAlignment="1">
      <alignment horizontal="right" vertical="center"/>
    </xf>
    <xf numFmtId="192" fontId="5" fillId="33" borderId="67" xfId="0" applyNumberFormat="1" applyFont="1" applyFill="1" applyBorder="1" applyAlignment="1">
      <alignment horizontal="right" vertical="center"/>
    </xf>
    <xf numFmtId="183" fontId="5" fillId="33" borderId="20" xfId="0" applyNumberFormat="1" applyFont="1" applyFill="1" applyBorder="1" applyAlignment="1">
      <alignment horizontal="right" vertical="center"/>
    </xf>
    <xf numFmtId="183" fontId="6" fillId="33" borderId="19" xfId="49" applyNumberFormat="1" applyFont="1" applyFill="1" applyBorder="1" applyAlignment="1">
      <alignment horizontal="right" vertical="center"/>
    </xf>
    <xf numFmtId="192" fontId="5" fillId="33" borderId="72" xfId="49" applyNumberFormat="1" applyFont="1" applyFill="1" applyBorder="1" applyAlignment="1">
      <alignment horizontal="right" vertical="center"/>
    </xf>
    <xf numFmtId="192" fontId="5" fillId="33" borderId="67" xfId="49" applyNumberFormat="1" applyFont="1" applyFill="1" applyBorder="1" applyAlignment="1">
      <alignment horizontal="right" vertical="center"/>
    </xf>
    <xf numFmtId="0" fontId="0" fillId="33" borderId="15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3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182" fontId="9" fillId="33" borderId="23" xfId="0" applyNumberFormat="1" applyFont="1" applyFill="1" applyBorder="1" applyAlignment="1">
      <alignment horizontal="distributed" vertical="center"/>
    </xf>
    <xf numFmtId="0" fontId="9" fillId="33" borderId="11" xfId="0" applyFont="1" applyFill="1" applyBorder="1" applyAlignment="1">
      <alignment horizontal="distributed" vertical="center"/>
    </xf>
    <xf numFmtId="38" fontId="9" fillId="33" borderId="23" xfId="49" applyFont="1" applyFill="1" applyBorder="1" applyAlignment="1">
      <alignment horizontal="center" vertical="center" wrapText="1"/>
    </xf>
    <xf numFmtId="38" fontId="9" fillId="33" borderId="14" xfId="49" applyFont="1" applyFill="1" applyBorder="1" applyAlignment="1">
      <alignment horizontal="center" vertical="center" wrapText="1"/>
    </xf>
    <xf numFmtId="179" fontId="12" fillId="33" borderId="14" xfId="49" applyNumberFormat="1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0" fillId="33" borderId="23" xfId="0" applyFill="1" applyBorder="1" applyAlignment="1">
      <alignment horizontal="center" vertical="center" wrapText="1"/>
    </xf>
    <xf numFmtId="38" fontId="6" fillId="33" borderId="23" xfId="49" applyFont="1" applyFill="1" applyBorder="1" applyAlignment="1">
      <alignment horizontal="right" vertical="center"/>
    </xf>
    <xf numFmtId="178" fontId="6" fillId="33" borderId="23" xfId="49" applyNumberFormat="1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3" fillId="33" borderId="74" xfId="0" applyFont="1" applyFill="1" applyBorder="1" applyAlignment="1">
      <alignment vertical="center"/>
    </xf>
    <xf numFmtId="178" fontId="6" fillId="33" borderId="75" xfId="49" applyNumberFormat="1" applyFont="1" applyFill="1" applyBorder="1" applyAlignment="1">
      <alignment vertical="center"/>
    </xf>
    <xf numFmtId="176" fontId="2" fillId="33" borderId="0" xfId="0" applyNumberFormat="1" applyFont="1" applyFill="1" applyBorder="1" applyAlignment="1">
      <alignment horizontal="right" vertical="center"/>
    </xf>
    <xf numFmtId="177" fontId="2" fillId="33" borderId="0" xfId="0" applyNumberFormat="1" applyFont="1" applyFill="1" applyBorder="1" applyAlignment="1">
      <alignment horizontal="right" vertical="center"/>
    </xf>
    <xf numFmtId="10" fontId="0" fillId="33" borderId="0" xfId="49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80" fontId="5" fillId="33" borderId="23" xfId="49" applyNumberFormat="1" applyFont="1" applyFill="1" applyBorder="1" applyAlignment="1">
      <alignment vertical="center"/>
    </xf>
    <xf numFmtId="178" fontId="5" fillId="33" borderId="23" xfId="49" applyNumberFormat="1" applyFont="1" applyFill="1" applyBorder="1" applyAlignment="1">
      <alignment vertical="center"/>
    </xf>
    <xf numFmtId="178" fontId="5" fillId="33" borderId="14" xfId="49" applyNumberFormat="1" applyFont="1" applyFill="1" applyBorder="1" applyAlignment="1">
      <alignment vertical="center"/>
    </xf>
    <xf numFmtId="178" fontId="5" fillId="33" borderId="33" xfId="49" applyNumberFormat="1" applyFont="1" applyFill="1" applyBorder="1" applyAlignment="1">
      <alignment vertical="center"/>
    </xf>
    <xf numFmtId="178" fontId="5" fillId="33" borderId="56" xfId="49" applyNumberFormat="1" applyFont="1" applyFill="1" applyBorder="1" applyAlignment="1">
      <alignment vertical="center"/>
    </xf>
    <xf numFmtId="178" fontId="5" fillId="33" borderId="0" xfId="49" applyNumberFormat="1" applyFont="1" applyFill="1" applyBorder="1" applyAlignment="1">
      <alignment vertical="center"/>
    </xf>
    <xf numFmtId="0" fontId="0" fillId="33" borderId="35" xfId="0" applyFill="1" applyBorder="1" applyAlignment="1">
      <alignment vertical="center"/>
    </xf>
    <xf numFmtId="0" fontId="0" fillId="33" borderId="35" xfId="0" applyFill="1" applyBorder="1" applyAlignment="1">
      <alignment vertical="center" wrapText="1"/>
    </xf>
    <xf numFmtId="0" fontId="5" fillId="33" borderId="38" xfId="0" applyFont="1" applyFill="1" applyBorder="1" applyAlignment="1">
      <alignment vertical="center"/>
    </xf>
    <xf numFmtId="4" fontId="5" fillId="33" borderId="36" xfId="0" applyNumberFormat="1" applyFont="1" applyFill="1" applyBorder="1" applyAlignment="1">
      <alignment vertical="center"/>
    </xf>
    <xf numFmtId="179" fontId="5" fillId="33" borderId="19" xfId="0" applyNumberFormat="1" applyFont="1" applyFill="1" applyBorder="1" applyAlignment="1">
      <alignment horizontal="right" vertical="center"/>
    </xf>
    <xf numFmtId="179" fontId="0" fillId="33" borderId="0" xfId="0" applyNumberFormat="1" applyFill="1" applyAlignment="1">
      <alignment vertical="center"/>
    </xf>
    <xf numFmtId="0" fontId="5" fillId="33" borderId="11" xfId="0" applyFont="1" applyFill="1" applyBorder="1" applyAlignment="1">
      <alignment vertical="center"/>
    </xf>
    <xf numFmtId="4" fontId="5" fillId="33" borderId="76" xfId="0" applyNumberFormat="1" applyFont="1" applyFill="1" applyBorder="1" applyAlignment="1">
      <alignment vertical="center"/>
    </xf>
    <xf numFmtId="179" fontId="5" fillId="33" borderId="7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right" vertical="center"/>
    </xf>
    <xf numFmtId="4" fontId="5" fillId="33" borderId="77" xfId="0" applyNumberFormat="1" applyFont="1" applyFill="1" applyBorder="1" applyAlignment="1">
      <alignment vertical="center"/>
    </xf>
    <xf numFmtId="4" fontId="5" fillId="33" borderId="78" xfId="0" applyNumberFormat="1" applyFont="1" applyFill="1" applyBorder="1" applyAlignment="1">
      <alignment vertical="center"/>
    </xf>
    <xf numFmtId="38" fontId="0" fillId="33" borderId="0" xfId="49" applyFont="1" applyFill="1" applyAlignment="1">
      <alignment vertical="center"/>
    </xf>
    <xf numFmtId="0" fontId="9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71" xfId="0" applyFill="1" applyBorder="1" applyAlignment="1">
      <alignment horizontal="distributed" vertical="center"/>
    </xf>
    <xf numFmtId="0" fontId="0" fillId="33" borderId="70" xfId="0" applyFill="1" applyBorder="1" applyAlignment="1">
      <alignment horizontal="distributed" vertical="center"/>
    </xf>
    <xf numFmtId="0" fontId="9" fillId="33" borderId="11" xfId="0" applyFont="1" applyFill="1" applyBorder="1" applyAlignment="1">
      <alignment horizontal="distributed" vertical="center"/>
    </xf>
    <xf numFmtId="38" fontId="9" fillId="33" borderId="14" xfId="49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vertical="center"/>
    </xf>
    <xf numFmtId="38" fontId="12" fillId="33" borderId="22" xfId="49" applyFont="1" applyFill="1" applyBorder="1" applyAlignment="1">
      <alignment vertical="center"/>
    </xf>
    <xf numFmtId="178" fontId="6" fillId="33" borderId="11" xfId="49" applyNumberFormat="1" applyFont="1" applyFill="1" applyBorder="1" applyAlignment="1">
      <alignment vertical="center"/>
    </xf>
    <xf numFmtId="178" fontId="6" fillId="33" borderId="13" xfId="49" applyNumberFormat="1" applyFont="1" applyFill="1" applyBorder="1" applyAlignment="1">
      <alignment vertical="center"/>
    </xf>
    <xf numFmtId="38" fontId="3" fillId="33" borderId="79" xfId="49" applyFont="1" applyFill="1" applyBorder="1" applyAlignment="1">
      <alignment horizontal="center" vertical="center" wrapText="1"/>
    </xf>
    <xf numFmtId="38" fontId="6" fillId="33" borderId="79" xfId="49" applyFont="1" applyFill="1" applyBorder="1" applyAlignment="1">
      <alignment vertical="center"/>
    </xf>
    <xf numFmtId="38" fontId="6" fillId="33" borderId="80" xfId="49" applyFont="1" applyFill="1" applyBorder="1" applyAlignment="1">
      <alignment vertical="center"/>
    </xf>
    <xf numFmtId="38" fontId="6" fillId="33" borderId="81" xfId="49" applyFont="1" applyFill="1" applyBorder="1" applyAlignment="1">
      <alignment vertical="center"/>
    </xf>
    <xf numFmtId="183" fontId="9" fillId="33" borderId="16" xfId="49" applyNumberFormat="1" applyFont="1" applyFill="1" applyBorder="1" applyAlignment="1">
      <alignment horizontal="center" vertical="center" wrapText="1"/>
    </xf>
    <xf numFmtId="183" fontId="6" fillId="33" borderId="10" xfId="49" applyNumberFormat="1" applyFont="1" applyFill="1" applyBorder="1" applyAlignment="1">
      <alignment vertical="center"/>
    </xf>
    <xf numFmtId="179" fontId="6" fillId="33" borderId="82" xfId="49" applyNumberFormat="1" applyFont="1" applyFill="1" applyBorder="1" applyAlignment="1">
      <alignment horizontal="center" vertical="center"/>
    </xf>
    <xf numFmtId="183" fontId="6" fillId="33" borderId="0" xfId="49" applyNumberFormat="1" applyFont="1" applyFill="1" applyBorder="1" applyAlignment="1">
      <alignment horizontal="right" vertical="center"/>
    </xf>
    <xf numFmtId="192" fontId="6" fillId="33" borderId="82" xfId="49" applyNumberFormat="1" applyFont="1" applyFill="1" applyBorder="1" applyAlignment="1">
      <alignment horizontal="right" vertical="center"/>
    </xf>
    <xf numFmtId="183" fontId="6" fillId="33" borderId="0" xfId="49" applyNumberFormat="1" applyFont="1" applyFill="1" applyBorder="1" applyAlignment="1">
      <alignment vertical="center"/>
    </xf>
    <xf numFmtId="192" fontId="6" fillId="33" borderId="82" xfId="49" applyNumberFormat="1" applyFont="1" applyFill="1" applyBorder="1" applyAlignment="1">
      <alignment vertical="center"/>
    </xf>
    <xf numFmtId="38" fontId="3" fillId="33" borderId="83" xfId="49" applyFont="1" applyFill="1" applyBorder="1" applyAlignment="1">
      <alignment horizontal="center" vertical="center" wrapText="1"/>
    </xf>
    <xf numFmtId="38" fontId="6" fillId="33" borderId="84" xfId="49" applyFont="1" applyFill="1" applyBorder="1" applyAlignment="1">
      <alignment vertical="center"/>
    </xf>
    <xf numFmtId="179" fontId="6" fillId="33" borderId="85" xfId="49" applyNumberFormat="1" applyFont="1" applyFill="1" applyBorder="1" applyAlignment="1">
      <alignment vertical="center"/>
    </xf>
    <xf numFmtId="38" fontId="6" fillId="33" borderId="86" xfId="49" applyFont="1" applyFill="1" applyBorder="1" applyAlignment="1">
      <alignment vertical="center"/>
    </xf>
    <xf numFmtId="38" fontId="0" fillId="33" borderId="87" xfId="49" applyFont="1" applyFill="1" applyBorder="1" applyAlignment="1">
      <alignment horizontal="center" vertical="center" wrapText="1"/>
    </xf>
    <xf numFmtId="38" fontId="5" fillId="33" borderId="86" xfId="49" applyFont="1" applyFill="1" applyBorder="1" applyAlignment="1">
      <alignment vertical="center"/>
    </xf>
    <xf numFmtId="179" fontId="5" fillId="33" borderId="88" xfId="49" applyNumberFormat="1" applyFont="1" applyFill="1" applyBorder="1" applyAlignment="1">
      <alignment vertical="center"/>
    </xf>
    <xf numFmtId="179" fontId="5" fillId="33" borderId="89" xfId="49" applyNumberFormat="1" applyFont="1" applyFill="1" applyBorder="1" applyAlignment="1">
      <alignment vertical="center"/>
    </xf>
    <xf numFmtId="38" fontId="5" fillId="33" borderId="84" xfId="49" applyFont="1" applyFill="1" applyBorder="1" applyAlignment="1">
      <alignment vertical="center"/>
    </xf>
    <xf numFmtId="179" fontId="5" fillId="33" borderId="85" xfId="49" applyNumberFormat="1" applyFont="1" applyFill="1" applyBorder="1" applyAlignment="1">
      <alignment vertical="center"/>
    </xf>
    <xf numFmtId="38" fontId="5" fillId="33" borderId="89" xfId="49" applyFont="1" applyFill="1" applyBorder="1" applyAlignment="1">
      <alignment vertical="center"/>
    </xf>
    <xf numFmtId="179" fontId="5" fillId="33" borderId="90" xfId="49" applyNumberFormat="1" applyFont="1" applyFill="1" applyBorder="1" applyAlignment="1">
      <alignment vertical="center"/>
    </xf>
    <xf numFmtId="38" fontId="0" fillId="33" borderId="83" xfId="49" applyFont="1" applyFill="1" applyBorder="1" applyAlignment="1">
      <alignment horizontal="center" vertical="center"/>
    </xf>
    <xf numFmtId="179" fontId="5" fillId="33" borderId="91" xfId="49" applyNumberFormat="1" applyFont="1" applyFill="1" applyBorder="1" applyAlignment="1">
      <alignment vertical="center"/>
    </xf>
    <xf numFmtId="179" fontId="5" fillId="33" borderId="91" xfId="49" applyNumberFormat="1" applyFont="1" applyFill="1" applyBorder="1" applyAlignment="1">
      <alignment horizontal="right" vertical="center"/>
    </xf>
    <xf numFmtId="179" fontId="5" fillId="33" borderId="92" xfId="49" applyNumberFormat="1" applyFont="1" applyFill="1" applyBorder="1" applyAlignment="1">
      <alignment vertical="center"/>
    </xf>
    <xf numFmtId="38" fontId="5" fillId="33" borderId="93" xfId="49" applyFont="1" applyFill="1" applyBorder="1" applyAlignment="1">
      <alignment vertical="center"/>
    </xf>
    <xf numFmtId="38" fontId="5" fillId="33" borderId="94" xfId="49" applyFont="1" applyFill="1" applyBorder="1" applyAlignment="1">
      <alignment vertical="center"/>
    </xf>
    <xf numFmtId="38" fontId="5" fillId="33" borderId="93" xfId="49" applyFont="1" applyFill="1" applyBorder="1" applyAlignment="1">
      <alignment vertical="center" shrinkToFit="1"/>
    </xf>
    <xf numFmtId="38" fontId="5" fillId="33" borderId="93" xfId="49" applyFont="1" applyFill="1" applyBorder="1" applyAlignment="1">
      <alignment horizontal="right" vertical="center"/>
    </xf>
    <xf numFmtId="38" fontId="5" fillId="33" borderId="95" xfId="49" applyFont="1" applyFill="1" applyBorder="1" applyAlignment="1">
      <alignment vertical="center"/>
    </xf>
    <xf numFmtId="179" fontId="5" fillId="33" borderId="96" xfId="49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180" fontId="5" fillId="33" borderId="11" xfId="49" applyNumberFormat="1" applyFont="1" applyFill="1" applyBorder="1" applyAlignment="1">
      <alignment vertical="center"/>
    </xf>
    <xf numFmtId="178" fontId="5" fillId="33" borderId="11" xfId="49" applyNumberFormat="1" applyFont="1" applyFill="1" applyBorder="1" applyAlignment="1">
      <alignment vertical="center"/>
    </xf>
    <xf numFmtId="178" fontId="5" fillId="33" borderId="13" xfId="49" applyNumberFormat="1" applyFont="1" applyFill="1" applyBorder="1" applyAlignment="1">
      <alignment vertical="center"/>
    </xf>
    <xf numFmtId="178" fontId="5" fillId="33" borderId="75" xfId="49" applyNumberFormat="1" applyFont="1" applyFill="1" applyBorder="1" applyAlignment="1">
      <alignment vertical="center"/>
    </xf>
    <xf numFmtId="38" fontId="9" fillId="33" borderId="70" xfId="49" applyFont="1" applyFill="1" applyBorder="1" applyAlignment="1">
      <alignment horizontal="center" vertical="center" wrapText="1"/>
    </xf>
    <xf numFmtId="180" fontId="5" fillId="33" borderId="70" xfId="49" applyNumberFormat="1" applyFont="1" applyFill="1" applyBorder="1" applyAlignment="1">
      <alignment vertical="center"/>
    </xf>
    <xf numFmtId="178" fontId="5" fillId="33" borderId="70" xfId="49" applyNumberFormat="1" applyFont="1" applyFill="1" applyBorder="1" applyAlignment="1">
      <alignment vertical="center"/>
    </xf>
    <xf numFmtId="178" fontId="5" fillId="33" borderId="19" xfId="49" applyNumberFormat="1" applyFont="1" applyFill="1" applyBorder="1" applyAlignment="1">
      <alignment vertical="center"/>
    </xf>
    <xf numFmtId="178" fontId="5" fillId="33" borderId="97" xfId="49" applyNumberFormat="1" applyFont="1" applyFill="1" applyBorder="1" applyAlignment="1">
      <alignment vertical="center"/>
    </xf>
    <xf numFmtId="38" fontId="9" fillId="33" borderId="79" xfId="49" applyFont="1" applyFill="1" applyBorder="1" applyAlignment="1">
      <alignment horizontal="center" vertical="center" wrapText="1"/>
    </xf>
    <xf numFmtId="0" fontId="3" fillId="33" borderId="98" xfId="0" applyFont="1" applyFill="1" applyBorder="1" applyAlignment="1">
      <alignment horizontal="center" vertical="center"/>
    </xf>
    <xf numFmtId="180" fontId="5" fillId="33" borderId="79" xfId="49" applyNumberFormat="1" applyFont="1" applyFill="1" applyBorder="1" applyAlignment="1">
      <alignment vertical="center"/>
    </xf>
    <xf numFmtId="180" fontId="5" fillId="33" borderId="98" xfId="49" applyNumberFormat="1" applyFont="1" applyFill="1" applyBorder="1" applyAlignment="1">
      <alignment vertical="center"/>
    </xf>
    <xf numFmtId="178" fontId="5" fillId="33" borderId="79" xfId="49" applyNumberFormat="1" applyFont="1" applyFill="1" applyBorder="1" applyAlignment="1">
      <alignment vertical="center"/>
    </xf>
    <xf numFmtId="178" fontId="5" fillId="33" borderId="98" xfId="49" applyNumberFormat="1" applyFont="1" applyFill="1" applyBorder="1" applyAlignment="1">
      <alignment vertical="center"/>
    </xf>
    <xf numFmtId="178" fontId="5" fillId="33" borderId="80" xfId="49" applyNumberFormat="1" applyFont="1" applyFill="1" applyBorder="1" applyAlignment="1">
      <alignment vertical="center"/>
    </xf>
    <xf numFmtId="178" fontId="5" fillId="33" borderId="99" xfId="49" applyNumberFormat="1" applyFont="1" applyFill="1" applyBorder="1" applyAlignment="1">
      <alignment vertical="center"/>
    </xf>
    <xf numFmtId="178" fontId="5" fillId="33" borderId="81" xfId="49" applyNumberFormat="1" applyFont="1" applyFill="1" applyBorder="1" applyAlignment="1">
      <alignment vertical="center"/>
    </xf>
    <xf numFmtId="178" fontId="5" fillId="33" borderId="100" xfId="49" applyNumberFormat="1" applyFont="1" applyFill="1" applyBorder="1" applyAlignment="1">
      <alignment vertical="center"/>
    </xf>
    <xf numFmtId="179" fontId="5" fillId="33" borderId="0" xfId="0" applyNumberFormat="1" applyFont="1" applyFill="1" applyBorder="1" applyAlignment="1">
      <alignment vertical="center"/>
    </xf>
    <xf numFmtId="179" fontId="5" fillId="33" borderId="71" xfId="0" applyNumberFormat="1" applyFont="1" applyFill="1" applyBorder="1" applyAlignment="1">
      <alignment vertical="center"/>
    </xf>
    <xf numFmtId="179" fontId="5" fillId="33" borderId="16" xfId="0" applyNumberFormat="1" applyFont="1" applyFill="1" applyBorder="1" applyAlignment="1">
      <alignment vertical="center"/>
    </xf>
    <xf numFmtId="0" fontId="0" fillId="33" borderId="83" xfId="0" applyFill="1" applyBorder="1" applyAlignment="1">
      <alignment vertical="center"/>
    </xf>
    <xf numFmtId="0" fontId="5" fillId="33" borderId="84" xfId="0" applyFont="1" applyFill="1" applyBorder="1" applyAlignment="1">
      <alignment vertical="center"/>
    </xf>
    <xf numFmtId="0" fontId="5" fillId="33" borderId="83" xfId="0" applyFont="1" applyFill="1" applyBorder="1" applyAlignment="1">
      <alignment vertical="center"/>
    </xf>
    <xf numFmtId="0" fontId="5" fillId="33" borderId="101" xfId="0" applyFont="1" applyFill="1" applyBorder="1" applyAlignment="1">
      <alignment vertical="center"/>
    </xf>
    <xf numFmtId="179" fontId="5" fillId="33" borderId="102" xfId="0" applyNumberFormat="1" applyFont="1" applyFill="1" applyBorder="1" applyAlignment="1">
      <alignment vertical="center"/>
    </xf>
    <xf numFmtId="38" fontId="0" fillId="33" borderId="80" xfId="49" applyFont="1" applyFill="1" applyBorder="1" applyAlignment="1">
      <alignment horizontal="center" vertical="center"/>
    </xf>
    <xf numFmtId="38" fontId="5" fillId="33" borderId="103" xfId="49" applyFont="1" applyFill="1" applyBorder="1" applyAlignment="1">
      <alignment vertical="center"/>
    </xf>
    <xf numFmtId="38" fontId="5" fillId="33" borderId="79" xfId="49" applyFont="1" applyFill="1" applyBorder="1" applyAlignment="1">
      <alignment vertical="center"/>
    </xf>
    <xf numFmtId="38" fontId="5" fillId="33" borderId="80" xfId="49" applyFont="1" applyFill="1" applyBorder="1" applyAlignment="1">
      <alignment vertical="center"/>
    </xf>
    <xf numFmtId="0" fontId="9" fillId="33" borderId="104" xfId="0" applyFont="1" applyFill="1" applyBorder="1" applyAlignment="1">
      <alignment horizontal="center" vertical="center"/>
    </xf>
    <xf numFmtId="38" fontId="12" fillId="33" borderId="63" xfId="49" applyFont="1" applyFill="1" applyBorder="1" applyAlignment="1">
      <alignment vertical="center"/>
    </xf>
    <xf numFmtId="38" fontId="12" fillId="33" borderId="105" xfId="49" applyFont="1" applyFill="1" applyBorder="1" applyAlignment="1">
      <alignment vertical="center"/>
    </xf>
    <xf numFmtId="0" fontId="9" fillId="33" borderId="106" xfId="0" applyFont="1" applyFill="1" applyBorder="1" applyAlignment="1">
      <alignment horizontal="center" vertical="center"/>
    </xf>
    <xf numFmtId="179" fontId="12" fillId="33" borderId="107" xfId="49" applyNumberFormat="1" applyFont="1" applyFill="1" applyBorder="1" applyAlignment="1">
      <alignment vertical="center"/>
    </xf>
    <xf numFmtId="179" fontId="12" fillId="33" borderId="108" xfId="49" applyNumberFormat="1" applyFont="1" applyFill="1" applyBorder="1" applyAlignment="1">
      <alignment vertical="center"/>
    </xf>
    <xf numFmtId="182" fontId="9" fillId="33" borderId="79" xfId="0" applyNumberFormat="1" applyFont="1" applyFill="1" applyBorder="1" applyAlignment="1">
      <alignment horizontal="distributed" vertical="center"/>
    </xf>
    <xf numFmtId="182" fontId="5" fillId="33" borderId="79" xfId="0" applyNumberFormat="1" applyFont="1" applyFill="1" applyBorder="1" applyAlignment="1" quotePrefix="1">
      <alignment horizontal="right" vertical="center"/>
    </xf>
    <xf numFmtId="38" fontId="9" fillId="33" borderId="86" xfId="49" applyFont="1" applyFill="1" applyBorder="1" applyAlignment="1">
      <alignment horizontal="center" wrapText="1"/>
    </xf>
    <xf numFmtId="38" fontId="3" fillId="33" borderId="86" xfId="49" applyFont="1" applyFill="1" applyBorder="1" applyAlignment="1">
      <alignment horizontal="center" vertical="center" wrapText="1"/>
    </xf>
    <xf numFmtId="179" fontId="5" fillId="33" borderId="109" xfId="49" applyNumberFormat="1" applyFont="1" applyFill="1" applyBorder="1" applyAlignment="1">
      <alignment vertical="center"/>
    </xf>
    <xf numFmtId="0" fontId="9" fillId="33" borderId="21" xfId="0" applyFont="1" applyFill="1" applyBorder="1" applyAlignment="1">
      <alignment horizontal="right" vertical="center"/>
    </xf>
    <xf numFmtId="0" fontId="9" fillId="33" borderId="21" xfId="0" applyFont="1" applyFill="1" applyBorder="1" applyAlignment="1">
      <alignment horizontal="left" vertical="center"/>
    </xf>
    <xf numFmtId="38" fontId="5" fillId="33" borderId="96" xfId="49" applyFont="1" applyFill="1" applyBorder="1" applyAlignment="1">
      <alignment vertical="center"/>
    </xf>
    <xf numFmtId="0" fontId="9" fillId="33" borderId="110" xfId="0" applyFont="1" applyFill="1" applyBorder="1" applyAlignment="1">
      <alignment horizontal="left" vertical="center"/>
    </xf>
    <xf numFmtId="38" fontId="5" fillId="33" borderId="110" xfId="49" applyFont="1" applyFill="1" applyBorder="1" applyAlignment="1">
      <alignment vertical="center"/>
    </xf>
    <xf numFmtId="38" fontId="5" fillId="33" borderId="104" xfId="49" applyFont="1" applyFill="1" applyBorder="1" applyAlignment="1">
      <alignment vertical="center"/>
    </xf>
    <xf numFmtId="0" fontId="9" fillId="33" borderId="111" xfId="0" applyFont="1" applyFill="1" applyBorder="1" applyAlignment="1">
      <alignment horizontal="right" vertical="center"/>
    </xf>
    <xf numFmtId="179" fontId="5" fillId="33" borderId="111" xfId="49" applyNumberFormat="1" applyFont="1" applyFill="1" applyBorder="1" applyAlignment="1">
      <alignment vertical="center"/>
    </xf>
    <xf numFmtId="179" fontId="5" fillId="33" borderId="106" xfId="49" applyNumberFormat="1" applyFont="1" applyFill="1" applyBorder="1" applyAlignment="1">
      <alignment vertical="center"/>
    </xf>
    <xf numFmtId="38" fontId="9" fillId="33" borderId="18" xfId="49" applyFont="1" applyFill="1" applyBorder="1" applyAlignment="1">
      <alignment horizontal="center" vertical="center" wrapText="1"/>
    </xf>
    <xf numFmtId="38" fontId="9" fillId="33" borderId="21" xfId="49" applyFont="1" applyFill="1" applyBorder="1" applyAlignment="1">
      <alignment horizontal="center" vertical="center" wrapText="1"/>
    </xf>
    <xf numFmtId="38" fontId="9" fillId="33" borderId="86" xfId="49" applyFont="1" applyFill="1" applyBorder="1" applyAlignment="1">
      <alignment horizontal="center" vertical="center" wrapText="1"/>
    </xf>
    <xf numFmtId="0" fontId="9" fillId="33" borderId="110" xfId="0" applyFont="1" applyFill="1" applyBorder="1" applyAlignment="1">
      <alignment horizontal="distributed" vertical="center" wrapText="1"/>
    </xf>
    <xf numFmtId="0" fontId="0" fillId="33" borderId="22" xfId="0" applyFont="1" applyFill="1" applyBorder="1" applyAlignment="1">
      <alignment vertical="center"/>
    </xf>
    <xf numFmtId="0" fontId="3" fillId="33" borderId="16" xfId="0" applyFont="1" applyFill="1" applyBorder="1" applyAlignment="1">
      <alignment horizontal="right"/>
    </xf>
    <xf numFmtId="0" fontId="9" fillId="33" borderId="10" xfId="0" applyFont="1" applyFill="1" applyBorder="1" applyAlignment="1">
      <alignment/>
    </xf>
    <xf numFmtId="0" fontId="0" fillId="33" borderId="15" xfId="0" applyFont="1" applyFill="1" applyBorder="1" applyAlignment="1">
      <alignment vertical="center"/>
    </xf>
    <xf numFmtId="38" fontId="0" fillId="33" borderId="23" xfId="49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38" fontId="0" fillId="33" borderId="23" xfId="49" applyFont="1" applyFill="1" applyBorder="1" applyAlignment="1">
      <alignment horizontal="center" vertical="center" wrapText="1"/>
    </xf>
    <xf numFmtId="179" fontId="5" fillId="33" borderId="23" xfId="49" applyNumberFormat="1" applyFont="1" applyFill="1" applyBorder="1" applyAlignment="1">
      <alignment vertical="center"/>
    </xf>
    <xf numFmtId="0" fontId="9" fillId="33" borderId="23" xfId="0" applyFont="1" applyFill="1" applyBorder="1" applyAlignment="1">
      <alignment horizontal="left" vertical="center"/>
    </xf>
    <xf numFmtId="179" fontId="0" fillId="33" borderId="0" xfId="0" applyNumberFormat="1" applyFill="1" applyAlignment="1">
      <alignment/>
    </xf>
    <xf numFmtId="183" fontId="0" fillId="33" borderId="0" xfId="0" applyNumberFormat="1" applyFill="1" applyAlignment="1">
      <alignment/>
    </xf>
    <xf numFmtId="0" fontId="0" fillId="33" borderId="0" xfId="0" applyNumberFormat="1" applyFill="1" applyAlignment="1">
      <alignment/>
    </xf>
    <xf numFmtId="38" fontId="0" fillId="33" borderId="0" xfId="0" applyNumberFormat="1" applyFill="1" applyAlignment="1">
      <alignment/>
    </xf>
    <xf numFmtId="177" fontId="2" fillId="33" borderId="0" xfId="0" applyNumberFormat="1" applyFont="1" applyFill="1" applyBorder="1" applyAlignment="1">
      <alignment horizontal="centerContinuous" vertical="center"/>
    </xf>
    <xf numFmtId="38" fontId="0" fillId="33" borderId="0" xfId="49" applyFont="1" applyFill="1" applyBorder="1" applyAlignment="1">
      <alignment/>
    </xf>
    <xf numFmtId="10" fontId="0" fillId="33" borderId="0" xfId="49" applyNumberFormat="1" applyFont="1" applyFill="1" applyAlignment="1">
      <alignment vertical="center"/>
    </xf>
    <xf numFmtId="0" fontId="3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 vertical="center" indent="1"/>
    </xf>
    <xf numFmtId="38" fontId="11" fillId="33" borderId="0" xfId="49" applyFont="1" applyFill="1" applyBorder="1" applyAlignment="1">
      <alignment/>
    </xf>
    <xf numFmtId="0" fontId="9" fillId="33" borderId="0" xfId="0" applyFont="1" applyFill="1" applyBorder="1" applyAlignment="1">
      <alignment horizontal="centerContinuous" vertical="center"/>
    </xf>
    <xf numFmtId="0" fontId="3" fillId="33" borderId="0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38" fontId="3" fillId="33" borderId="14" xfId="49" applyFont="1" applyFill="1" applyBorder="1" applyAlignment="1">
      <alignment horizontal="center" vertical="center" wrapText="1"/>
    </xf>
    <xf numFmtId="38" fontId="3" fillId="33" borderId="22" xfId="49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vertical="center"/>
    </xf>
    <xf numFmtId="38" fontId="0" fillId="33" borderId="10" xfId="49" applyFont="1" applyFill="1" applyBorder="1" applyAlignment="1">
      <alignment horizontal="distributed" vertical="center"/>
    </xf>
    <xf numFmtId="0" fontId="0" fillId="33" borderId="10" xfId="0" applyFill="1" applyBorder="1" applyAlignment="1">
      <alignment horizontal="distributed" vertical="center"/>
    </xf>
    <xf numFmtId="38" fontId="0" fillId="33" borderId="84" xfId="49" applyFont="1" applyFill="1" applyBorder="1" applyAlignment="1">
      <alignment horizontal="distributed" vertical="center" wrapText="1"/>
    </xf>
    <xf numFmtId="38" fontId="0" fillId="33" borderId="10" xfId="49" applyFont="1" applyFill="1" applyBorder="1" applyAlignment="1">
      <alignment horizontal="distributed" vertical="center" wrapText="1"/>
    </xf>
    <xf numFmtId="0" fontId="0" fillId="33" borderId="10" xfId="0" applyFill="1" applyBorder="1" applyAlignment="1">
      <alignment horizontal="distributed" vertical="center" wrapText="1"/>
    </xf>
    <xf numFmtId="0" fontId="0" fillId="33" borderId="19" xfId="0" applyFill="1" applyBorder="1" applyAlignment="1">
      <alignment horizontal="distributed" vertical="center" wrapText="1"/>
    </xf>
    <xf numFmtId="38" fontId="0" fillId="33" borderId="23" xfId="49" applyFont="1" applyFill="1" applyBorder="1" applyAlignment="1">
      <alignment horizontal="distributed" vertical="center"/>
    </xf>
    <xf numFmtId="0" fontId="0" fillId="33" borderId="23" xfId="0" applyFill="1" applyBorder="1" applyAlignment="1">
      <alignment horizontal="distributed" vertical="center"/>
    </xf>
    <xf numFmtId="10" fontId="3" fillId="33" borderId="11" xfId="49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/>
    </xf>
    <xf numFmtId="38" fontId="0" fillId="33" borderId="79" xfId="49" applyFont="1" applyFill="1" applyBorder="1" applyAlignment="1">
      <alignment horizontal="distributed" vertical="center"/>
    </xf>
    <xf numFmtId="10" fontId="3" fillId="33" borderId="19" xfId="49" applyNumberFormat="1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vertical="center"/>
    </xf>
    <xf numFmtId="0" fontId="3" fillId="33" borderId="16" xfId="0" applyFont="1" applyFill="1" applyBorder="1" applyAlignment="1">
      <alignment horizontal="right"/>
    </xf>
    <xf numFmtId="0" fontId="5" fillId="33" borderId="16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71" xfId="0" applyFont="1" applyFill="1" applyBorder="1" applyAlignment="1">
      <alignment horizontal="distributed" vertical="center"/>
    </xf>
    <xf numFmtId="0" fontId="3" fillId="33" borderId="10" xfId="0" applyFont="1" applyFill="1" applyBorder="1" applyAlignment="1">
      <alignment horizontal="distributed" vertical="center"/>
    </xf>
    <xf numFmtId="0" fontId="3" fillId="33" borderId="83" xfId="0" applyFont="1" applyFill="1" applyBorder="1" applyAlignment="1">
      <alignment horizontal="distributed" vertical="center"/>
    </xf>
    <xf numFmtId="0" fontId="3" fillId="33" borderId="70" xfId="0" applyFont="1" applyFill="1" applyBorder="1" applyAlignment="1">
      <alignment horizontal="distributed" vertical="center"/>
    </xf>
    <xf numFmtId="0" fontId="0" fillId="33" borderId="0" xfId="0" applyFill="1" applyBorder="1" applyAlignment="1">
      <alignment horizontal="center" vertical="center"/>
    </xf>
    <xf numFmtId="0" fontId="0" fillId="33" borderId="21" xfId="0" applyFill="1" applyBorder="1" applyAlignment="1">
      <alignment vertical="center" textRotation="255"/>
    </xf>
    <xf numFmtId="0" fontId="0" fillId="33" borderId="22" xfId="0" applyFill="1" applyBorder="1" applyAlignment="1">
      <alignment vertical="center" textRotation="255"/>
    </xf>
    <xf numFmtId="0" fontId="0" fillId="33" borderId="13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79" xfId="0" applyFont="1" applyFill="1" applyBorder="1" applyAlignment="1">
      <alignment horizontal="distributed" vertical="center"/>
    </xf>
    <xf numFmtId="0" fontId="0" fillId="33" borderId="14" xfId="0" applyFont="1" applyFill="1" applyBorder="1" applyAlignment="1">
      <alignment horizontal="distributed" vertical="center"/>
    </xf>
    <xf numFmtId="0" fontId="0" fillId="33" borderId="23" xfId="0" applyFont="1" applyFill="1" applyBorder="1" applyAlignment="1">
      <alignment horizontal="distributed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3" xfId="0" applyFont="1" applyFill="1" applyBorder="1" applyAlignment="1">
      <alignment horizontal="distributed" vertical="center"/>
    </xf>
    <xf numFmtId="0" fontId="0" fillId="33" borderId="112" xfId="0" applyFill="1" applyBorder="1" applyAlignment="1">
      <alignment vertical="center"/>
    </xf>
    <xf numFmtId="0" fontId="0" fillId="33" borderId="113" xfId="0" applyFill="1" applyBorder="1" applyAlignment="1">
      <alignment/>
    </xf>
    <xf numFmtId="0" fontId="0" fillId="33" borderId="114" xfId="0" applyFill="1" applyBorder="1" applyAlignment="1">
      <alignment/>
    </xf>
    <xf numFmtId="183" fontId="3" fillId="33" borderId="21" xfId="0" applyNumberFormat="1" applyFont="1" applyFill="1" applyBorder="1" applyAlignment="1">
      <alignment vertical="center" textRotation="255"/>
    </xf>
    <xf numFmtId="0" fontId="0" fillId="33" borderId="111" xfId="0" applyFill="1" applyBorder="1" applyAlignment="1">
      <alignment vertical="center" textRotation="255"/>
    </xf>
    <xf numFmtId="0" fontId="0" fillId="33" borderId="18" xfId="0" applyNumberFormat="1" applyFont="1" applyFill="1" applyBorder="1" applyAlignment="1">
      <alignment vertical="top" wrapText="1"/>
    </xf>
    <xf numFmtId="0" fontId="0" fillId="33" borderId="0" xfId="0" applyFill="1" applyBorder="1" applyAlignment="1">
      <alignment vertical="top"/>
    </xf>
    <xf numFmtId="0" fontId="9" fillId="33" borderId="13" xfId="0" applyNumberFormat="1" applyFont="1" applyFill="1" applyBorder="1" applyAlignment="1">
      <alignment vertical="center" wrapText="1"/>
    </xf>
    <xf numFmtId="0" fontId="9" fillId="33" borderId="10" xfId="0" applyFont="1" applyFill="1" applyBorder="1" applyAlignment="1">
      <alignment/>
    </xf>
    <xf numFmtId="0" fontId="0" fillId="33" borderId="18" xfId="0" applyFont="1" applyFill="1" applyBorder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0" fontId="0" fillId="33" borderId="20" xfId="0" applyFill="1" applyBorder="1" applyAlignment="1">
      <alignment horizontal="right" vertical="center"/>
    </xf>
    <xf numFmtId="0" fontId="0" fillId="33" borderId="18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right" vertical="center"/>
    </xf>
    <xf numFmtId="0" fontId="0" fillId="33" borderId="12" xfId="0" applyFill="1" applyBorder="1" applyAlignment="1">
      <alignment horizontal="right" vertical="center"/>
    </xf>
    <xf numFmtId="0" fontId="0" fillId="33" borderId="16" xfId="0" applyFill="1" applyBorder="1" applyAlignment="1">
      <alignment horizontal="right" vertical="center"/>
    </xf>
    <xf numFmtId="0" fontId="0" fillId="33" borderId="93" xfId="0" applyFont="1" applyFill="1" applyBorder="1" applyAlignment="1">
      <alignment horizontal="distributed" vertical="center"/>
    </xf>
    <xf numFmtId="0" fontId="0" fillId="33" borderId="115" xfId="0" applyFont="1" applyFill="1" applyBorder="1" applyAlignment="1">
      <alignment horizontal="distributed" vertical="center"/>
    </xf>
    <xf numFmtId="0" fontId="0" fillId="33" borderId="116" xfId="0" applyFont="1" applyFill="1" applyBorder="1" applyAlignment="1">
      <alignment horizontal="distributed" vertical="center"/>
    </xf>
    <xf numFmtId="0" fontId="5" fillId="33" borderId="13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17" xfId="0" applyFont="1" applyFill="1" applyBorder="1" applyAlignment="1">
      <alignment horizontal="distributed" vertical="center"/>
    </xf>
    <xf numFmtId="0" fontId="10" fillId="33" borderId="16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38" fontId="0" fillId="33" borderId="11" xfId="49" applyFont="1" applyFill="1" applyBorder="1" applyAlignment="1">
      <alignment horizontal="distributed" vertical="center"/>
    </xf>
    <xf numFmtId="38" fontId="0" fillId="33" borderId="71" xfId="49" applyFont="1" applyFill="1" applyBorder="1" applyAlignment="1">
      <alignment horizontal="distributed"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38" fontId="0" fillId="33" borderId="118" xfId="49" applyFont="1" applyFill="1" applyBorder="1" applyAlignment="1">
      <alignment horizontal="center" vertical="center"/>
    </xf>
    <xf numFmtId="38" fontId="0" fillId="33" borderId="119" xfId="49" applyFont="1" applyFill="1" applyBorder="1" applyAlignment="1">
      <alignment horizontal="center" vertical="center"/>
    </xf>
    <xf numFmtId="38" fontId="0" fillId="33" borderId="83" xfId="49" applyFont="1" applyFill="1" applyBorder="1" applyAlignment="1">
      <alignment horizontal="distributed" vertical="center"/>
    </xf>
    <xf numFmtId="0" fontId="0" fillId="33" borderId="19" xfId="0" applyFont="1" applyFill="1" applyBorder="1" applyAlignment="1">
      <alignment horizontal="distributed" vertical="center"/>
    </xf>
    <xf numFmtId="0" fontId="0" fillId="33" borderId="93" xfId="0" applyFont="1" applyFill="1" applyBorder="1" applyAlignment="1">
      <alignment horizontal="center" vertical="center"/>
    </xf>
    <xf numFmtId="38" fontId="0" fillId="33" borderId="120" xfId="49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/>
    </xf>
    <xf numFmtId="38" fontId="0" fillId="33" borderId="23" xfId="49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38" fontId="0" fillId="33" borderId="23" xfId="49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38" fontId="0" fillId="33" borderId="79" xfId="49" applyFont="1" applyFill="1" applyBorder="1" applyAlignment="1">
      <alignment horizontal="center" vertical="center" wrapText="1"/>
    </xf>
    <xf numFmtId="0" fontId="0" fillId="33" borderId="98" xfId="0" applyFont="1" applyFill="1" applyBorder="1" applyAlignment="1">
      <alignment horizontal="center" vertical="center"/>
    </xf>
    <xf numFmtId="10" fontId="0" fillId="33" borderId="70" xfId="49" applyNumberFormat="1" applyFont="1" applyFill="1" applyBorder="1" applyAlignment="1">
      <alignment horizontal="center" vertical="center" wrapText="1"/>
    </xf>
    <xf numFmtId="10" fontId="0" fillId="33" borderId="23" xfId="49" applyNumberFormat="1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0" fillId="33" borderId="121" xfId="0" applyFill="1" applyBorder="1" applyAlignment="1">
      <alignment horizontal="distributed" vertical="center"/>
    </xf>
    <xf numFmtId="0" fontId="0" fillId="33" borderId="115" xfId="0" applyFill="1" applyBorder="1" applyAlignment="1">
      <alignment horizontal="distributed" vertical="center"/>
    </xf>
    <xf numFmtId="0" fontId="0" fillId="33" borderId="91" xfId="0" applyFill="1" applyBorder="1" applyAlignment="1">
      <alignment horizontal="distributed" vertical="center"/>
    </xf>
    <xf numFmtId="0" fontId="0" fillId="33" borderId="84" xfId="0" applyFill="1" applyBorder="1" applyAlignment="1">
      <alignment horizontal="distributed" vertical="center"/>
    </xf>
    <xf numFmtId="0" fontId="0" fillId="33" borderId="19" xfId="0" applyFill="1" applyBorder="1" applyAlignment="1">
      <alignment horizontal="distributed"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38" fontId="0" fillId="33" borderId="14" xfId="49" applyFont="1" applyFill="1" applyBorder="1" applyAlignment="1">
      <alignment horizontal="distributed" vertical="center"/>
    </xf>
    <xf numFmtId="38" fontId="0" fillId="33" borderId="13" xfId="49" applyFont="1" applyFill="1" applyBorder="1" applyAlignment="1">
      <alignment horizontal="distributed" vertical="center"/>
    </xf>
    <xf numFmtId="38" fontId="0" fillId="33" borderId="23" xfId="49" applyFont="1" applyFill="1" applyBorder="1" applyAlignment="1">
      <alignment horizontal="center" vertical="center"/>
    </xf>
    <xf numFmtId="38" fontId="0" fillId="33" borderId="11" xfId="49" applyFont="1" applyFill="1" applyBorder="1" applyAlignment="1">
      <alignment horizontal="center" vertical="center"/>
    </xf>
    <xf numFmtId="38" fontId="0" fillId="33" borderId="122" xfId="49" applyFont="1" applyFill="1" applyBorder="1" applyAlignment="1">
      <alignment horizontal="center" vertical="center"/>
    </xf>
    <xf numFmtId="38" fontId="0" fillId="33" borderId="123" xfId="49" applyFont="1" applyFill="1" applyBorder="1" applyAlignment="1">
      <alignment horizontal="center" vertical="center"/>
    </xf>
    <xf numFmtId="0" fontId="0" fillId="33" borderId="112" xfId="0" applyFill="1" applyBorder="1" applyAlignment="1">
      <alignment horizontal="left" vertical="center"/>
    </xf>
    <xf numFmtId="0" fontId="0" fillId="33" borderId="113" xfId="0" applyFill="1" applyBorder="1" applyAlignment="1">
      <alignment horizontal="left" vertical="center"/>
    </xf>
    <xf numFmtId="0" fontId="0" fillId="33" borderId="114" xfId="0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 wrapText="1"/>
    </xf>
    <xf numFmtId="0" fontId="0" fillId="33" borderId="24" xfId="0" applyFont="1" applyFill="1" applyBorder="1" applyAlignment="1">
      <alignment horizontal="left" vertical="center" wrapText="1"/>
    </xf>
    <xf numFmtId="0" fontId="0" fillId="33" borderId="26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/>
    </xf>
    <xf numFmtId="0" fontId="0" fillId="33" borderId="70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11" xfId="0" applyFont="1" applyFill="1" applyBorder="1" applyAlignment="1">
      <alignment horizontal="left" vertical="center"/>
    </xf>
    <xf numFmtId="0" fontId="0" fillId="33" borderId="112" xfId="0" applyFont="1" applyFill="1" applyBorder="1" applyAlignment="1">
      <alignment horizontal="left" vertical="center" wrapText="1"/>
    </xf>
    <xf numFmtId="0" fontId="0" fillId="33" borderId="113" xfId="0" applyFont="1" applyFill="1" applyBorder="1" applyAlignment="1">
      <alignment horizontal="left" vertical="center" wrapText="1"/>
    </xf>
    <xf numFmtId="0" fontId="0" fillId="33" borderId="113" xfId="0" applyFont="1" applyFill="1" applyBorder="1" applyAlignment="1">
      <alignment horizontal="left" vertical="center" wrapText="1"/>
    </xf>
    <xf numFmtId="0" fontId="0" fillId="33" borderId="114" xfId="0" applyFont="1" applyFill="1" applyBorder="1" applyAlignment="1">
      <alignment horizontal="left" vertical="center" wrapText="1"/>
    </xf>
    <xf numFmtId="0" fontId="0" fillId="33" borderId="23" xfId="0" applyFont="1" applyFill="1" applyBorder="1" applyAlignment="1">
      <alignment horizontal="left" vertical="center"/>
    </xf>
    <xf numFmtId="38" fontId="0" fillId="33" borderId="79" xfId="49" applyFont="1" applyFill="1" applyBorder="1" applyAlignment="1">
      <alignment horizontal="center" vertical="center"/>
    </xf>
    <xf numFmtId="38" fontId="0" fillId="33" borderId="124" xfId="49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71" xfId="0" applyFont="1" applyFill="1" applyBorder="1" applyAlignment="1">
      <alignment horizontal="left" vertical="center" wrapText="1"/>
    </xf>
    <xf numFmtId="0" fontId="0" fillId="33" borderId="70" xfId="0" applyFont="1" applyFill="1" applyBorder="1" applyAlignment="1">
      <alignment horizontal="left" vertical="center" wrapText="1"/>
    </xf>
    <xf numFmtId="0" fontId="0" fillId="33" borderId="112" xfId="0" applyFont="1" applyFill="1" applyBorder="1" applyAlignment="1">
      <alignment horizontal="left" vertical="center"/>
    </xf>
    <xf numFmtId="0" fontId="0" fillId="33" borderId="113" xfId="0" applyFont="1" applyFill="1" applyBorder="1" applyAlignment="1">
      <alignment horizontal="left" vertical="center"/>
    </xf>
    <xf numFmtId="0" fontId="0" fillId="33" borderId="113" xfId="0" applyFont="1" applyFill="1" applyBorder="1" applyAlignment="1">
      <alignment horizontal="left" vertical="center"/>
    </xf>
    <xf numFmtId="0" fontId="0" fillId="33" borderId="114" xfId="0" applyFont="1" applyFill="1" applyBorder="1" applyAlignment="1">
      <alignment horizontal="left" vertical="center"/>
    </xf>
    <xf numFmtId="0" fontId="11" fillId="33" borderId="16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38" fontId="9" fillId="33" borderId="23" xfId="49" applyFont="1" applyFill="1" applyBorder="1" applyAlignment="1">
      <alignment horizontal="distributed" vertical="center"/>
    </xf>
    <xf numFmtId="0" fontId="9" fillId="33" borderId="23" xfId="0" applyFont="1" applyFill="1" applyBorder="1" applyAlignment="1">
      <alignment horizontal="distributed" vertical="center"/>
    </xf>
    <xf numFmtId="0" fontId="9" fillId="33" borderId="14" xfId="0" applyFont="1" applyFill="1" applyBorder="1" applyAlignment="1">
      <alignment horizontal="distributed" vertical="center"/>
    </xf>
    <xf numFmtId="38" fontId="9" fillId="33" borderId="13" xfId="49" applyFont="1" applyFill="1" applyBorder="1" applyAlignment="1">
      <alignment horizontal="center" vertical="top" wrapText="1"/>
    </xf>
    <xf numFmtId="38" fontId="9" fillId="33" borderId="18" xfId="49" applyFont="1" applyFill="1" applyBorder="1" applyAlignment="1">
      <alignment horizontal="center" vertical="top" wrapText="1"/>
    </xf>
    <xf numFmtId="38" fontId="9" fillId="33" borderId="18" xfId="49" applyFont="1" applyFill="1" applyBorder="1" applyAlignment="1">
      <alignment horizontal="center" vertical="top"/>
    </xf>
    <xf numFmtId="0" fontId="9" fillId="33" borderId="14" xfId="0" applyFont="1" applyFill="1" applyBorder="1" applyAlignment="1">
      <alignment horizontal="center" vertical="top" wrapText="1"/>
    </xf>
    <xf numFmtId="0" fontId="9" fillId="33" borderId="21" xfId="0" applyFont="1" applyFill="1" applyBorder="1" applyAlignment="1">
      <alignment horizontal="center" vertical="top" wrapText="1"/>
    </xf>
    <xf numFmtId="0" fontId="9" fillId="33" borderId="21" xfId="0" applyFont="1" applyFill="1" applyBorder="1" applyAlignment="1">
      <alignment horizontal="center" vertical="top"/>
    </xf>
    <xf numFmtId="10" fontId="9" fillId="33" borderId="11" xfId="49" applyNumberFormat="1" applyFont="1" applyFill="1" applyBorder="1" applyAlignment="1">
      <alignment horizontal="center" vertical="center"/>
    </xf>
    <xf numFmtId="10" fontId="9" fillId="33" borderId="71" xfId="49" applyNumberFormat="1" applyFont="1" applyFill="1" applyBorder="1" applyAlignment="1">
      <alignment horizontal="center" vertical="center"/>
    </xf>
    <xf numFmtId="10" fontId="9" fillId="33" borderId="70" xfId="49" applyNumberFormat="1" applyFont="1" applyFill="1" applyBorder="1" applyAlignment="1">
      <alignment horizontal="center" vertical="center"/>
    </xf>
    <xf numFmtId="10" fontId="9" fillId="33" borderId="23" xfId="49" applyNumberFormat="1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182" fontId="12" fillId="33" borderId="63" xfId="0" applyNumberFormat="1" applyFont="1" applyFill="1" applyBorder="1" applyAlignment="1" quotePrefix="1">
      <alignment horizontal="right" vertical="center"/>
    </xf>
    <xf numFmtId="182" fontId="12" fillId="33" borderId="107" xfId="0" applyNumberFormat="1" applyFont="1" applyFill="1" applyBorder="1" applyAlignment="1" quotePrefix="1">
      <alignment horizontal="right" vertical="center"/>
    </xf>
    <xf numFmtId="179" fontId="12" fillId="33" borderId="63" xfId="0" applyNumberFormat="1" applyFont="1" applyFill="1" applyBorder="1" applyAlignment="1" quotePrefix="1">
      <alignment horizontal="right" vertical="center"/>
    </xf>
    <xf numFmtId="179" fontId="12" fillId="33" borderId="107" xfId="0" applyNumberFormat="1" applyFont="1" applyFill="1" applyBorder="1" applyAlignment="1" quotePrefix="1">
      <alignment horizontal="right" vertical="center"/>
    </xf>
    <xf numFmtId="0" fontId="9" fillId="33" borderId="22" xfId="0" applyFont="1" applyFill="1" applyBorder="1" applyAlignment="1">
      <alignment horizontal="left" vertical="center"/>
    </xf>
    <xf numFmtId="0" fontId="9" fillId="33" borderId="23" xfId="0" applyFont="1" applyFill="1" applyBorder="1" applyAlignment="1">
      <alignment horizontal="left" vertical="center"/>
    </xf>
    <xf numFmtId="182" fontId="12" fillId="33" borderId="22" xfId="0" applyNumberFormat="1" applyFont="1" applyFill="1" applyBorder="1" applyAlignment="1" quotePrefix="1">
      <alignment horizontal="right" vertical="center"/>
    </xf>
    <xf numFmtId="0" fontId="13" fillId="33" borderId="23" xfId="0" applyFont="1" applyFill="1" applyBorder="1" applyAlignment="1">
      <alignment horizontal="right" vertical="center"/>
    </xf>
    <xf numFmtId="179" fontId="12" fillId="33" borderId="22" xfId="0" applyNumberFormat="1" applyFont="1" applyFill="1" applyBorder="1" applyAlignment="1" quotePrefix="1">
      <alignment horizontal="right" vertical="center"/>
    </xf>
    <xf numFmtId="182" fontId="12" fillId="33" borderId="23" xfId="0" applyNumberFormat="1" applyFont="1" applyFill="1" applyBorder="1" applyAlignment="1" quotePrefix="1">
      <alignment horizontal="right" vertical="center"/>
    </xf>
    <xf numFmtId="179" fontId="12" fillId="33" borderId="23" xfId="0" applyNumberFormat="1" applyFont="1" applyFill="1" applyBorder="1" applyAlignment="1" quotePrefix="1">
      <alignment horizontal="right" vertical="center"/>
    </xf>
    <xf numFmtId="0" fontId="9" fillId="33" borderId="14" xfId="0" applyFont="1" applyFill="1" applyBorder="1" applyAlignment="1">
      <alignment horizontal="left" vertical="center"/>
    </xf>
    <xf numFmtId="0" fontId="13" fillId="33" borderId="14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left" wrapText="1"/>
    </xf>
    <xf numFmtId="182" fontId="9" fillId="33" borderId="79" xfId="0" applyNumberFormat="1" applyFont="1" applyFill="1" applyBorder="1" applyAlignment="1">
      <alignment horizontal="distributed" vertical="center"/>
    </xf>
    <xf numFmtId="0" fontId="9" fillId="33" borderId="11" xfId="0" applyFont="1" applyFill="1" applyBorder="1" applyAlignment="1">
      <alignment horizontal="distributed" vertical="center"/>
    </xf>
    <xf numFmtId="0" fontId="9" fillId="33" borderId="122" xfId="0" applyFont="1" applyFill="1" applyBorder="1" applyAlignment="1">
      <alignment horizontal="distributed" vertical="center"/>
    </xf>
    <xf numFmtId="0" fontId="9" fillId="33" borderId="124" xfId="0" applyFont="1" applyFill="1" applyBorder="1" applyAlignment="1">
      <alignment horizontal="distributed" vertical="center"/>
    </xf>
    <xf numFmtId="0" fontId="0" fillId="33" borderId="23" xfId="0" applyFont="1" applyFill="1" applyBorder="1" applyAlignment="1">
      <alignment horizontal="center" vertical="center"/>
    </xf>
    <xf numFmtId="182" fontId="9" fillId="33" borderId="23" xfId="0" applyNumberFormat="1" applyFont="1" applyFill="1" applyBorder="1" applyAlignment="1">
      <alignment horizontal="distributed" vertical="center"/>
    </xf>
    <xf numFmtId="0" fontId="9" fillId="33" borderId="13" xfId="0" applyFont="1" applyFill="1" applyBorder="1" applyAlignment="1">
      <alignment horizontal="distributed" vertical="center"/>
    </xf>
    <xf numFmtId="0" fontId="9" fillId="33" borderId="123" xfId="0" applyFont="1" applyFill="1" applyBorder="1" applyAlignment="1">
      <alignment horizontal="distributed" vertical="center"/>
    </xf>
    <xf numFmtId="179" fontId="5" fillId="33" borderId="23" xfId="49" applyNumberFormat="1" applyFont="1" applyFill="1" applyBorder="1" applyAlignment="1">
      <alignment vertical="center"/>
    </xf>
    <xf numFmtId="0" fontId="5" fillId="33" borderId="23" xfId="0" applyFont="1" applyFill="1" applyBorder="1" applyAlignment="1">
      <alignment vertical="center"/>
    </xf>
    <xf numFmtId="0" fontId="6" fillId="33" borderId="16" xfId="0" applyFont="1" applyFill="1" applyBorder="1" applyAlignment="1">
      <alignment horizontal="center" vertical="center"/>
    </xf>
    <xf numFmtId="0" fontId="5" fillId="33" borderId="107" xfId="0" applyFont="1" applyFill="1" applyBorder="1" applyAlignment="1">
      <alignment vertical="center"/>
    </xf>
    <xf numFmtId="179" fontId="5" fillId="33" borderId="22" xfId="49" applyNumberFormat="1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179" fontId="5" fillId="33" borderId="63" xfId="49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horizontal="left" vertical="center"/>
    </xf>
    <xf numFmtId="38" fontId="0" fillId="33" borderId="83" xfId="49" applyFont="1" applyFill="1" applyBorder="1" applyAlignment="1">
      <alignment horizontal="center" vertical="center" wrapText="1"/>
    </xf>
    <xf numFmtId="38" fontId="0" fillId="33" borderId="71" xfId="49" applyFont="1" applyFill="1" applyBorder="1" applyAlignment="1">
      <alignment horizontal="center" vertical="center" wrapText="1"/>
    </xf>
    <xf numFmtId="38" fontId="0" fillId="33" borderId="70" xfId="49" applyFont="1" applyFill="1" applyBorder="1" applyAlignment="1">
      <alignment horizontal="center" vertical="center" wrapText="1"/>
    </xf>
    <xf numFmtId="38" fontId="9" fillId="33" borderId="23" xfId="49" applyFont="1" applyFill="1" applyBorder="1" applyAlignment="1">
      <alignment horizontal="center" vertical="center" wrapText="1"/>
    </xf>
    <xf numFmtId="38" fontId="9" fillId="33" borderId="11" xfId="49" applyFont="1" applyFill="1" applyBorder="1" applyAlignment="1">
      <alignment horizontal="left" vertical="center" wrapText="1"/>
    </xf>
    <xf numFmtId="38" fontId="9" fillId="33" borderId="70" xfId="49" applyFont="1" applyFill="1" applyBorder="1" applyAlignment="1">
      <alignment horizontal="left" vertical="center" wrapText="1"/>
    </xf>
    <xf numFmtId="38" fontId="9" fillId="33" borderId="14" xfId="49" applyFont="1" applyFill="1" applyBorder="1" applyAlignment="1">
      <alignment horizontal="center" vertical="center" wrapText="1"/>
    </xf>
    <xf numFmtId="38" fontId="9" fillId="33" borderId="21" xfId="49" applyFont="1" applyFill="1" applyBorder="1" applyAlignment="1">
      <alignment horizontal="center" vertical="center" wrapText="1"/>
    </xf>
    <xf numFmtId="179" fontId="5" fillId="33" borderId="110" xfId="49" applyNumberFormat="1" applyFont="1" applyFill="1" applyBorder="1" applyAlignment="1">
      <alignment horizontal="right" vertical="center"/>
    </xf>
    <xf numFmtId="179" fontId="5" fillId="33" borderId="111" xfId="49" applyNumberFormat="1" applyFont="1" applyFill="1" applyBorder="1" applyAlignment="1">
      <alignment horizontal="right" vertical="center"/>
    </xf>
    <xf numFmtId="179" fontId="5" fillId="33" borderId="21" xfId="49" applyNumberFormat="1" applyFont="1" applyFill="1" applyBorder="1" applyAlignment="1">
      <alignment horizontal="right" vertical="center"/>
    </xf>
    <xf numFmtId="0" fontId="5" fillId="33" borderId="22" xfId="0" applyFont="1" applyFill="1" applyBorder="1" applyAlignment="1">
      <alignment horizontal="right" vertical="center"/>
    </xf>
    <xf numFmtId="179" fontId="5" fillId="33" borderId="15" xfId="49" applyNumberFormat="1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179" fontId="5" fillId="33" borderId="11" xfId="49" applyNumberFormat="1" applyFont="1" applyFill="1" applyBorder="1" applyAlignment="1">
      <alignment vertical="center"/>
    </xf>
    <xf numFmtId="0" fontId="5" fillId="33" borderId="40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179" fontId="5" fillId="33" borderId="64" xfId="49" applyNumberFormat="1" applyFont="1" applyFill="1" applyBorder="1" applyAlignment="1">
      <alignment vertical="center"/>
    </xf>
    <xf numFmtId="179" fontId="5" fillId="33" borderId="112" xfId="49" applyNumberFormat="1" applyFont="1" applyFill="1" applyBorder="1" applyAlignment="1">
      <alignment horizontal="right" vertical="center"/>
    </xf>
    <xf numFmtId="179" fontId="5" fillId="33" borderId="24" xfId="49" applyNumberFormat="1" applyFont="1" applyFill="1" applyBorder="1" applyAlignment="1">
      <alignment horizontal="right" vertical="center"/>
    </xf>
    <xf numFmtId="38" fontId="0" fillId="33" borderId="11" xfId="49" applyFont="1" applyFill="1" applyBorder="1" applyAlignment="1">
      <alignment horizontal="center" vertical="center" wrapText="1"/>
    </xf>
    <xf numFmtId="38" fontId="9" fillId="33" borderId="71" xfId="49" applyFont="1" applyFill="1" applyBorder="1" applyAlignment="1">
      <alignment horizontal="left" vertical="center" wrapText="1"/>
    </xf>
    <xf numFmtId="38" fontId="9" fillId="33" borderId="13" xfId="49" applyFont="1" applyFill="1" applyBorder="1" applyAlignment="1">
      <alignment horizontal="center" vertical="center" wrapText="1"/>
    </xf>
    <xf numFmtId="38" fontId="9" fillId="33" borderId="18" xfId="49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図１　鹿児島県の総住宅と総世帯の推移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（昭和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38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年～平成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25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年）</a:t>
            </a:r>
          </a:p>
        </c:rich>
      </c:tx>
      <c:layout>
        <c:manualLayout>
          <c:xMode val="factor"/>
          <c:yMode val="factor"/>
          <c:x val="-0.04425"/>
          <c:y val="-0.00225"/>
        </c:manualLayout>
      </c:layout>
      <c:spPr>
        <a:noFill/>
        <a:ln w="3175">
          <a:noFill/>
        </a:ln>
      </c:spPr>
    </c:title>
    <c:view3D>
      <c:rotX val="0"/>
      <c:hPercent val="64"/>
      <c:rotY val="0"/>
      <c:depthPercent val="100"/>
      <c:rAngAx val="1"/>
    </c:view3D>
    <c:plotArea>
      <c:layout>
        <c:manualLayout>
          <c:xMode val="edge"/>
          <c:yMode val="edge"/>
          <c:x val="0.01825"/>
          <c:y val="0.11325"/>
          <c:w val="0.98775"/>
          <c:h val="0.877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'表１'!$E$3</c:f>
              <c:strCache>
                <c:ptCount val="1"/>
                <c:pt idx="0">
                  <c:v>総世帯数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'表１'!$A$5:$A$15</c:f>
              <c:strCache>
                <c:ptCount val="11"/>
                <c:pt idx="0">
                  <c:v>昭和38年</c:v>
                </c:pt>
                <c:pt idx="1">
                  <c:v>昭和43年</c:v>
                </c:pt>
                <c:pt idx="2">
                  <c:v>昭和48年</c:v>
                </c:pt>
                <c:pt idx="3">
                  <c:v>昭和53年</c:v>
                </c:pt>
                <c:pt idx="4">
                  <c:v>昭和58年</c:v>
                </c:pt>
                <c:pt idx="5">
                  <c:v>昭和63年</c:v>
                </c:pt>
                <c:pt idx="6">
                  <c:v>平成５年</c:v>
                </c:pt>
                <c:pt idx="7">
                  <c:v>平成10年</c:v>
                </c:pt>
                <c:pt idx="8">
                  <c:v>平成15年</c:v>
                </c:pt>
                <c:pt idx="9">
                  <c:v>平成20年</c:v>
                </c:pt>
                <c:pt idx="10">
                  <c:v>平成25年</c:v>
                </c:pt>
              </c:strCache>
            </c:strRef>
          </c:cat>
          <c:val>
            <c:numRef>
              <c:f>'表１'!$E$5:$E$15</c:f>
              <c:numCache>
                <c:ptCount val="11"/>
                <c:pt idx="0">
                  <c:v>467800</c:v>
                </c:pt>
                <c:pt idx="1">
                  <c:v>491880</c:v>
                </c:pt>
                <c:pt idx="2">
                  <c:v>519100</c:v>
                </c:pt>
                <c:pt idx="3">
                  <c:v>571300</c:v>
                </c:pt>
                <c:pt idx="4">
                  <c:v>610700</c:v>
                </c:pt>
                <c:pt idx="5">
                  <c:v>637200</c:v>
                </c:pt>
                <c:pt idx="6">
                  <c:v>661600</c:v>
                </c:pt>
                <c:pt idx="7">
                  <c:v>690600</c:v>
                </c:pt>
                <c:pt idx="8">
                  <c:v>702500</c:v>
                </c:pt>
                <c:pt idx="9">
                  <c:v>721700</c:v>
                </c:pt>
                <c:pt idx="10">
                  <c:v>716700</c:v>
                </c:pt>
              </c:numCache>
            </c:numRef>
          </c:val>
          <c:shape val="cylinder"/>
        </c:ser>
        <c:ser>
          <c:idx val="0"/>
          <c:order val="1"/>
          <c:tx>
            <c:strRef>
              <c:f>'表１'!$B$4</c:f>
              <c:strCache>
                <c:ptCount val="1"/>
                <c:pt idx="0">
                  <c:v>総住宅数
(戸)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'表１'!$A$5:$A$15</c:f>
              <c:strCache>
                <c:ptCount val="11"/>
                <c:pt idx="0">
                  <c:v>昭和38年</c:v>
                </c:pt>
                <c:pt idx="1">
                  <c:v>昭和43年</c:v>
                </c:pt>
                <c:pt idx="2">
                  <c:v>昭和48年</c:v>
                </c:pt>
                <c:pt idx="3">
                  <c:v>昭和53年</c:v>
                </c:pt>
                <c:pt idx="4">
                  <c:v>昭和58年</c:v>
                </c:pt>
                <c:pt idx="5">
                  <c:v>昭和63年</c:v>
                </c:pt>
                <c:pt idx="6">
                  <c:v>平成５年</c:v>
                </c:pt>
                <c:pt idx="7">
                  <c:v>平成10年</c:v>
                </c:pt>
                <c:pt idx="8">
                  <c:v>平成15年</c:v>
                </c:pt>
                <c:pt idx="9">
                  <c:v>平成20年</c:v>
                </c:pt>
                <c:pt idx="10">
                  <c:v>平成25年</c:v>
                </c:pt>
              </c:strCache>
            </c:strRef>
          </c:cat>
          <c:val>
            <c:numRef>
              <c:f>'表１'!$B$5:$B$15</c:f>
              <c:numCache>
                <c:ptCount val="11"/>
                <c:pt idx="0">
                  <c:v>462000</c:v>
                </c:pt>
                <c:pt idx="1">
                  <c:v>501910</c:v>
                </c:pt>
                <c:pt idx="2">
                  <c:v>540900</c:v>
                </c:pt>
                <c:pt idx="3">
                  <c:v>609400</c:v>
                </c:pt>
                <c:pt idx="4">
                  <c:v>664000</c:v>
                </c:pt>
                <c:pt idx="5">
                  <c:v>718500</c:v>
                </c:pt>
                <c:pt idx="6">
                  <c:v>747500</c:v>
                </c:pt>
                <c:pt idx="7">
                  <c:v>781600</c:v>
                </c:pt>
                <c:pt idx="8">
                  <c:v>809700</c:v>
                </c:pt>
                <c:pt idx="9">
                  <c:v>851300</c:v>
                </c:pt>
                <c:pt idx="10">
                  <c:v>864700</c:v>
                </c:pt>
              </c:numCache>
            </c:numRef>
          </c:val>
          <c:shape val="cylinder"/>
        </c:ser>
        <c:shape val="box"/>
        <c:axId val="857614"/>
        <c:axId val="7718527"/>
      </c:bar3DChart>
      <c:catAx>
        <c:axId val="8576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08000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7718527"/>
        <c:crosses val="autoZero"/>
        <c:auto val="1"/>
        <c:lblOffset val="100"/>
        <c:tickLblSkip val="1"/>
        <c:noMultiLvlLbl val="0"/>
      </c:catAx>
      <c:valAx>
        <c:axId val="7718527"/>
        <c:scaling>
          <c:orientation val="minMax"/>
          <c:min val="4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857614"/>
        <c:crossesAt val="1"/>
        <c:crossBetween val="between"/>
        <c:dispUnits>
          <c:dispUnitsLbl>
            <c:layout>
              <c:manualLayout>
                <c:xMode val="edge"/>
                <c:yMode val="edge"/>
                <c:x val="0.04425"/>
                <c:y val="-0.02225"/>
              </c:manualLayout>
            </c:layout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</a:p>
            </c:txPr>
          </c:dispUnitsLbl>
        </c:dispUnits>
        <c:minorUnit val="1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175"/>
          <c:y val="0.2225"/>
          <c:w val="0.2275"/>
          <c:h val="0.1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空き家の内訳</a:t>
            </a:r>
          </a:p>
        </c:rich>
      </c:tx>
      <c:layout>
        <c:manualLayout>
          <c:xMode val="factor"/>
          <c:yMode val="factor"/>
          <c:x val="0.008"/>
          <c:y val="-0.003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5"/>
          <c:y val="0.42625"/>
          <c:w val="0.72925"/>
          <c:h val="0.414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賃貸用</a:t>
                    </a: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
</a:t>
                    </a: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の住宅</a:t>
                    </a: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
</a:t>
                    </a: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30%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売却用</a:t>
                    </a: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
</a:t>
                    </a: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の住宅</a:t>
                    </a: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
</a:t>
                    </a: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2%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その他</a:t>
                    </a: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
</a:t>
                    </a: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の住宅</a:t>
                    </a: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
</a:t>
                    </a: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65%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'表２'!$H$30:$H$33</c:f>
              <c:strCache/>
            </c:strRef>
          </c:cat>
          <c:val>
            <c:numRef>
              <c:f>'表２'!$I$30:$I$33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賃貸用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の住宅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30.1%</a:t>
                    </a:r>
                  </a:p>
                </c:rich>
              </c:tx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売却用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の住宅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2.0%</a:t>
                    </a:r>
                  </a:p>
                </c:rich>
              </c:tx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その他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の住宅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64.8%</a:t>
                    </a:r>
                  </a:p>
                </c:rich>
              </c:tx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'表２'!$H$30:$H$33</c:f>
              <c:strCache/>
            </c:strRef>
          </c:cat>
          <c:val>
            <c:numRef>
              <c:f>'表２'!$E$30:$E$33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25"/>
          <c:y val="0.11775"/>
          <c:w val="0.3075"/>
          <c:h val="0.2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12</xdr:col>
      <xdr:colOff>752475</xdr:colOff>
      <xdr:row>27</xdr:row>
      <xdr:rowOff>114300</xdr:rowOff>
    </xdr:to>
    <xdr:graphicFrame>
      <xdr:nvGraphicFramePr>
        <xdr:cNvPr id="1" name="グラフ 2"/>
        <xdr:cNvGraphicFramePr/>
      </xdr:nvGraphicFramePr>
      <xdr:xfrm>
        <a:off x="66675" y="66675"/>
        <a:ext cx="771525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17</xdr:row>
      <xdr:rowOff>19050</xdr:rowOff>
    </xdr:from>
    <xdr:to>
      <xdr:col>6</xdr:col>
      <xdr:colOff>742950</xdr:colOff>
      <xdr:row>33</xdr:row>
      <xdr:rowOff>180975</xdr:rowOff>
    </xdr:to>
    <xdr:graphicFrame>
      <xdr:nvGraphicFramePr>
        <xdr:cNvPr id="1" name="グラフ 4"/>
        <xdr:cNvGraphicFramePr/>
      </xdr:nvGraphicFramePr>
      <xdr:xfrm>
        <a:off x="47625" y="3600450"/>
        <a:ext cx="418147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SheetLayoutView="100" zoomScalePageLayoutView="0" workbookViewId="0" topLeftCell="A1">
      <selection activeCell="N12" sqref="N12"/>
    </sheetView>
  </sheetViews>
  <sheetFormatPr defaultColWidth="9.00390625" defaultRowHeight="12.75"/>
  <cols>
    <col min="1" max="1" width="8.125" style="72" customWidth="1"/>
    <col min="2" max="2" width="7.875" style="72" customWidth="1"/>
    <col min="3" max="3" width="6.875" style="72" customWidth="1"/>
    <col min="4" max="4" width="5.25390625" style="72" customWidth="1"/>
    <col min="5" max="5" width="8.625" style="72" bestFit="1" customWidth="1"/>
    <col min="6" max="6" width="7.00390625" style="72" customWidth="1"/>
    <col min="7" max="7" width="10.75390625" style="72" customWidth="1"/>
    <col min="8" max="8" width="9.75390625" style="72" customWidth="1"/>
    <col min="9" max="9" width="5.25390625" style="72" customWidth="1"/>
    <col min="10" max="10" width="10.75390625" style="72" customWidth="1"/>
    <col min="11" max="11" width="7.00390625" style="72" customWidth="1"/>
    <col min="12" max="16384" width="9.125" style="72" customWidth="1"/>
  </cols>
  <sheetData>
    <row r="1" spans="1:11" ht="21" customHeight="1">
      <c r="A1" s="365" t="s">
        <v>154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11" ht="18" customHeight="1">
      <c r="A2" s="368" t="s">
        <v>149</v>
      </c>
      <c r="B2" s="371" t="s">
        <v>0</v>
      </c>
      <c r="C2" s="371"/>
      <c r="D2" s="371"/>
      <c r="E2" s="372"/>
      <c r="F2" s="372"/>
      <c r="G2" s="373" t="s">
        <v>9</v>
      </c>
      <c r="H2" s="374"/>
      <c r="I2" s="374"/>
      <c r="J2" s="375"/>
      <c r="K2" s="376"/>
    </row>
    <row r="3" spans="1:11" ht="18" customHeight="1">
      <c r="A3" s="369"/>
      <c r="B3" s="377" t="s">
        <v>81</v>
      </c>
      <c r="C3" s="378"/>
      <c r="D3" s="378"/>
      <c r="E3" s="366" t="s">
        <v>191</v>
      </c>
      <c r="F3" s="379" t="s">
        <v>72</v>
      </c>
      <c r="G3" s="381" t="s">
        <v>81</v>
      </c>
      <c r="H3" s="378"/>
      <c r="I3" s="378"/>
      <c r="J3" s="366" t="s">
        <v>191</v>
      </c>
      <c r="K3" s="382" t="s">
        <v>72</v>
      </c>
    </row>
    <row r="4" spans="1:11" ht="40.5" customHeight="1">
      <c r="A4" s="370"/>
      <c r="B4" s="55" t="s">
        <v>192</v>
      </c>
      <c r="C4" s="215" t="s">
        <v>82</v>
      </c>
      <c r="D4" s="55" t="s">
        <v>80</v>
      </c>
      <c r="E4" s="367"/>
      <c r="F4" s="380"/>
      <c r="G4" s="254" t="s">
        <v>192</v>
      </c>
      <c r="H4" s="215" t="s">
        <v>82</v>
      </c>
      <c r="I4" s="55" t="s">
        <v>80</v>
      </c>
      <c r="J4" s="367"/>
      <c r="K4" s="383"/>
    </row>
    <row r="5" spans="1:11" ht="18" customHeight="1">
      <c r="A5" s="22" t="s">
        <v>1</v>
      </c>
      <c r="B5" s="57">
        <v>462000</v>
      </c>
      <c r="C5" s="216" t="s">
        <v>62</v>
      </c>
      <c r="D5" s="216" t="s">
        <v>62</v>
      </c>
      <c r="E5" s="57">
        <v>467800</v>
      </c>
      <c r="F5" s="252">
        <f aca="true" t="shared" si="0" ref="F5:F15">+B5/E5</f>
        <v>0.9876015391192817</v>
      </c>
      <c r="G5" s="255">
        <v>21090000</v>
      </c>
      <c r="H5" s="216" t="s">
        <v>62</v>
      </c>
      <c r="I5" s="216" t="s">
        <v>62</v>
      </c>
      <c r="J5" s="57">
        <v>21821000</v>
      </c>
      <c r="K5" s="56">
        <f aca="true" t="shared" si="1" ref="K5:K15">+G5/J5</f>
        <v>0.9665001603959489</v>
      </c>
    </row>
    <row r="6" spans="1:11" ht="18" customHeight="1">
      <c r="A6" s="218" t="s">
        <v>2</v>
      </c>
      <c r="B6" s="57">
        <v>501910</v>
      </c>
      <c r="C6" s="57">
        <f>B6-B5</f>
        <v>39910</v>
      </c>
      <c r="D6" s="58">
        <f>B6/B5-1</f>
        <v>0.08638528138528145</v>
      </c>
      <c r="E6" s="57">
        <v>491880</v>
      </c>
      <c r="F6" s="252">
        <f t="shared" si="0"/>
        <v>1.0203911523135725</v>
      </c>
      <c r="G6" s="255">
        <v>25591200</v>
      </c>
      <c r="H6" s="57">
        <f aca="true" t="shared" si="2" ref="H6:H12">G6-G5</f>
        <v>4501200</v>
      </c>
      <c r="I6" s="58">
        <f>G6/G5-1</f>
        <v>0.21342816500711237</v>
      </c>
      <c r="J6" s="57">
        <v>25319900</v>
      </c>
      <c r="K6" s="217">
        <f t="shared" si="1"/>
        <v>1.0107148922389109</v>
      </c>
    </row>
    <row r="7" spans="1:11" ht="18" customHeight="1">
      <c r="A7" s="218" t="s">
        <v>3</v>
      </c>
      <c r="B7" s="57">
        <v>540900</v>
      </c>
      <c r="C7" s="57">
        <f aca="true" t="shared" si="3" ref="C7:C12">B7-B6</f>
        <v>38990</v>
      </c>
      <c r="D7" s="58">
        <f aca="true" t="shared" si="4" ref="D7:D12">B7/B6-1</f>
        <v>0.07768324998505705</v>
      </c>
      <c r="E7" s="57">
        <v>519100</v>
      </c>
      <c r="F7" s="252">
        <f t="shared" si="0"/>
        <v>1.0419957618955886</v>
      </c>
      <c r="G7" s="255">
        <v>31058900</v>
      </c>
      <c r="H7" s="57">
        <f t="shared" si="2"/>
        <v>5467700</v>
      </c>
      <c r="I7" s="58">
        <f aca="true" t="shared" si="5" ref="I7:I12">G7/G6-1</f>
        <v>0.21365547531964113</v>
      </c>
      <c r="J7" s="57">
        <v>29650900</v>
      </c>
      <c r="K7" s="217">
        <f t="shared" si="1"/>
        <v>1.047485911051604</v>
      </c>
    </row>
    <row r="8" spans="1:11" ht="18" customHeight="1">
      <c r="A8" s="218" t="s">
        <v>4</v>
      </c>
      <c r="B8" s="57">
        <v>609400</v>
      </c>
      <c r="C8" s="57">
        <f t="shared" si="3"/>
        <v>68500</v>
      </c>
      <c r="D8" s="58">
        <f t="shared" si="4"/>
        <v>0.1266407838787207</v>
      </c>
      <c r="E8" s="57">
        <v>571300</v>
      </c>
      <c r="F8" s="252">
        <f t="shared" si="0"/>
        <v>1.0666900052511814</v>
      </c>
      <c r="G8" s="255">
        <v>35450500</v>
      </c>
      <c r="H8" s="57">
        <f t="shared" si="2"/>
        <v>4391600</v>
      </c>
      <c r="I8" s="58">
        <f t="shared" si="5"/>
        <v>0.14139586398745618</v>
      </c>
      <c r="J8" s="57">
        <v>32834900</v>
      </c>
      <c r="K8" s="217">
        <f t="shared" si="1"/>
        <v>1.079659143167788</v>
      </c>
    </row>
    <row r="9" spans="1:11" ht="18" customHeight="1">
      <c r="A9" s="218" t="s">
        <v>5</v>
      </c>
      <c r="B9" s="57">
        <v>664000</v>
      </c>
      <c r="C9" s="57">
        <f t="shared" si="3"/>
        <v>54600</v>
      </c>
      <c r="D9" s="58">
        <f t="shared" si="4"/>
        <v>0.08959632425336395</v>
      </c>
      <c r="E9" s="57">
        <v>610700</v>
      </c>
      <c r="F9" s="252">
        <f t="shared" si="0"/>
        <v>1.0872768953659735</v>
      </c>
      <c r="G9" s="255">
        <v>38606800</v>
      </c>
      <c r="H9" s="57">
        <f t="shared" si="2"/>
        <v>3156300</v>
      </c>
      <c r="I9" s="58">
        <f t="shared" si="5"/>
        <v>0.08903400516212745</v>
      </c>
      <c r="J9" s="57">
        <v>35196800</v>
      </c>
      <c r="K9" s="217">
        <f t="shared" si="1"/>
        <v>1.0968838076188745</v>
      </c>
    </row>
    <row r="10" spans="1:11" ht="18" customHeight="1">
      <c r="A10" s="218" t="s">
        <v>6</v>
      </c>
      <c r="B10" s="57">
        <v>718500</v>
      </c>
      <c r="C10" s="57">
        <f t="shared" si="3"/>
        <v>54500</v>
      </c>
      <c r="D10" s="58">
        <f t="shared" si="4"/>
        <v>0.08207831325301207</v>
      </c>
      <c r="E10" s="57">
        <v>637200</v>
      </c>
      <c r="F10" s="252">
        <f t="shared" si="0"/>
        <v>1.1275894538606404</v>
      </c>
      <c r="G10" s="255">
        <v>42007300</v>
      </c>
      <c r="H10" s="57">
        <f t="shared" si="2"/>
        <v>3400500</v>
      </c>
      <c r="I10" s="58">
        <f t="shared" si="5"/>
        <v>0.08808033817876648</v>
      </c>
      <c r="J10" s="57">
        <v>37812200</v>
      </c>
      <c r="K10" s="217">
        <f t="shared" si="1"/>
        <v>1.1109456736185674</v>
      </c>
    </row>
    <row r="11" spans="1:11" ht="18" customHeight="1">
      <c r="A11" s="218" t="s">
        <v>10</v>
      </c>
      <c r="B11" s="57">
        <v>747500</v>
      </c>
      <c r="C11" s="57">
        <f t="shared" si="3"/>
        <v>29000</v>
      </c>
      <c r="D11" s="58">
        <f t="shared" si="4"/>
        <v>0.0403618649965205</v>
      </c>
      <c r="E11" s="57">
        <v>661600</v>
      </c>
      <c r="F11" s="252">
        <f t="shared" si="0"/>
        <v>1.1298367593712213</v>
      </c>
      <c r="G11" s="255">
        <v>45878800</v>
      </c>
      <c r="H11" s="57">
        <f t="shared" si="2"/>
        <v>3871500</v>
      </c>
      <c r="I11" s="58">
        <f t="shared" si="5"/>
        <v>0.09216255269917362</v>
      </c>
      <c r="J11" s="57">
        <v>41159100</v>
      </c>
      <c r="K11" s="217">
        <f t="shared" si="1"/>
        <v>1.114669659929396</v>
      </c>
    </row>
    <row r="12" spans="1:11" ht="18" customHeight="1">
      <c r="A12" s="218" t="s">
        <v>7</v>
      </c>
      <c r="B12" s="57">
        <v>781600</v>
      </c>
      <c r="C12" s="57">
        <f t="shared" si="3"/>
        <v>34100</v>
      </c>
      <c r="D12" s="58">
        <f t="shared" si="4"/>
        <v>0.04561872909699005</v>
      </c>
      <c r="E12" s="57">
        <v>690600</v>
      </c>
      <c r="F12" s="252">
        <f t="shared" si="0"/>
        <v>1.1317694758181291</v>
      </c>
      <c r="G12" s="255">
        <v>50246000</v>
      </c>
      <c r="H12" s="57">
        <f t="shared" si="2"/>
        <v>4367200</v>
      </c>
      <c r="I12" s="58">
        <f t="shared" si="5"/>
        <v>0.09518993522062469</v>
      </c>
      <c r="J12" s="57">
        <v>44359500</v>
      </c>
      <c r="K12" s="217">
        <f t="shared" si="1"/>
        <v>1.1326998726315671</v>
      </c>
    </row>
    <row r="13" spans="1:11" ht="18" customHeight="1">
      <c r="A13" s="218" t="s">
        <v>8</v>
      </c>
      <c r="B13" s="57">
        <v>809700</v>
      </c>
      <c r="C13" s="57">
        <v>28100</v>
      </c>
      <c r="D13" s="58">
        <f>B13/B12-1</f>
        <v>0.03595189355168893</v>
      </c>
      <c r="E13" s="57">
        <v>702500</v>
      </c>
      <c r="F13" s="252">
        <f t="shared" si="0"/>
        <v>1.1525978647686832</v>
      </c>
      <c r="G13" s="255">
        <v>53890900</v>
      </c>
      <c r="H13" s="57">
        <v>3644900</v>
      </c>
      <c r="I13" s="58">
        <f>G13/G12-1</f>
        <v>0.07254109779882967</v>
      </c>
      <c r="J13" s="57">
        <v>47164900</v>
      </c>
      <c r="K13" s="217">
        <f t="shared" si="1"/>
        <v>1.1426060481417326</v>
      </c>
    </row>
    <row r="14" spans="1:11" ht="18" customHeight="1" thickBot="1">
      <c r="A14" s="22" t="s">
        <v>88</v>
      </c>
      <c r="B14" s="8">
        <v>851300</v>
      </c>
      <c r="C14" s="8">
        <f>B14-B13</f>
        <v>41600</v>
      </c>
      <c r="D14" s="87">
        <f>B14/B13-1</f>
        <v>0.051377053229591185</v>
      </c>
      <c r="E14" s="8">
        <v>721700</v>
      </c>
      <c r="F14" s="253">
        <f t="shared" si="0"/>
        <v>1.179576001108494</v>
      </c>
      <c r="G14" s="256">
        <v>57586000</v>
      </c>
      <c r="H14" s="8">
        <f>G14-G13</f>
        <v>3695100</v>
      </c>
      <c r="I14" s="87">
        <f>G14/G13-1</f>
        <v>0.06856630711307465</v>
      </c>
      <c r="J14" s="8">
        <v>49894500</v>
      </c>
      <c r="K14" s="56">
        <f t="shared" si="1"/>
        <v>1.154155267614667</v>
      </c>
    </row>
    <row r="15" spans="1:11" ht="18" customHeight="1" thickBot="1">
      <c r="A15" s="219" t="s">
        <v>89</v>
      </c>
      <c r="B15" s="88">
        <v>864700</v>
      </c>
      <c r="C15" s="88">
        <f>B15-B14</f>
        <v>13400</v>
      </c>
      <c r="D15" s="89">
        <f>B15/B14-1</f>
        <v>0.01574063197462694</v>
      </c>
      <c r="E15" s="88">
        <v>716700</v>
      </c>
      <c r="F15" s="220">
        <f t="shared" si="0"/>
        <v>1.2065020231617134</v>
      </c>
      <c r="G15" s="257">
        <v>60628600</v>
      </c>
      <c r="H15" s="88">
        <f>G15-G14</f>
        <v>3042600</v>
      </c>
      <c r="I15" s="89">
        <f>G15/G14-1</f>
        <v>0.0528357586913486</v>
      </c>
      <c r="J15" s="88">
        <v>52378600</v>
      </c>
      <c r="K15" s="90">
        <f t="shared" si="1"/>
        <v>1.1575070734994826</v>
      </c>
    </row>
    <row r="16" spans="1:11" ht="12">
      <c r="A16" s="83"/>
      <c r="B16" s="221"/>
      <c r="C16" s="221"/>
      <c r="D16" s="221"/>
      <c r="E16" s="222"/>
      <c r="F16" s="223"/>
      <c r="G16" s="223"/>
      <c r="H16" s="223"/>
      <c r="I16" s="223"/>
      <c r="J16" s="221"/>
      <c r="K16" s="222"/>
    </row>
  </sheetData>
  <sheetProtection/>
  <mergeCells count="10">
    <mergeCell ref="A1:K1"/>
    <mergeCell ref="J3:J4"/>
    <mergeCell ref="A2:A4"/>
    <mergeCell ref="B2:F2"/>
    <mergeCell ref="G2:K2"/>
    <mergeCell ref="B3:D3"/>
    <mergeCell ref="F3:F4"/>
    <mergeCell ref="G3:I3"/>
    <mergeCell ref="K3:K4"/>
    <mergeCell ref="E3:E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ignoredErrors>
    <ignoredError sqref="C14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M28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J2" sqref="J2:M2"/>
    </sheetView>
  </sheetViews>
  <sheetFormatPr defaultColWidth="9.00390625" defaultRowHeight="12.75"/>
  <cols>
    <col min="1" max="2" width="3.75390625" style="72" customWidth="1"/>
    <col min="3" max="3" width="5.75390625" style="72" customWidth="1"/>
    <col min="4" max="4" width="15.25390625" style="72" customWidth="1"/>
    <col min="5" max="5" width="18.75390625" style="72" customWidth="1"/>
    <col min="6" max="6" width="10.75390625" style="72" customWidth="1"/>
    <col min="7" max="7" width="7.75390625" style="72" bestFit="1" customWidth="1"/>
    <col min="8" max="8" width="10.75390625" style="72" customWidth="1"/>
    <col min="9" max="9" width="7.75390625" style="72" customWidth="1"/>
    <col min="10" max="10" width="12.75390625" style="72" customWidth="1"/>
    <col min="11" max="11" width="7.75390625" style="72" customWidth="1"/>
    <col min="12" max="12" width="12.75390625" style="72" customWidth="1"/>
    <col min="13" max="13" width="7.75390625" style="72" customWidth="1"/>
    <col min="14" max="16384" width="9.125" style="72" customWidth="1"/>
  </cols>
  <sheetData>
    <row r="1" spans="1:13" ht="19.5" customHeight="1">
      <c r="A1" s="435" t="s">
        <v>108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</row>
    <row r="2" spans="1:13" ht="19.5" customHeight="1" thickBot="1">
      <c r="A2" s="472" t="s">
        <v>111</v>
      </c>
      <c r="B2" s="472"/>
      <c r="C2" s="472"/>
      <c r="D2" s="472"/>
      <c r="E2" s="472"/>
      <c r="F2" s="377" t="s">
        <v>0</v>
      </c>
      <c r="G2" s="377"/>
      <c r="H2" s="474"/>
      <c r="I2" s="475"/>
      <c r="J2" s="381" t="s">
        <v>9</v>
      </c>
      <c r="K2" s="377"/>
      <c r="L2" s="474"/>
      <c r="M2" s="474"/>
    </row>
    <row r="3" spans="1:13" ht="19.5" customHeight="1">
      <c r="A3" s="472"/>
      <c r="B3" s="472"/>
      <c r="C3" s="472"/>
      <c r="D3" s="472"/>
      <c r="E3" s="472"/>
      <c r="F3" s="476" t="s">
        <v>109</v>
      </c>
      <c r="G3" s="477"/>
      <c r="H3" s="478" t="s">
        <v>110</v>
      </c>
      <c r="I3" s="479"/>
      <c r="J3" s="498" t="s">
        <v>109</v>
      </c>
      <c r="K3" s="477"/>
      <c r="L3" s="478" t="s">
        <v>110</v>
      </c>
      <c r="M3" s="499"/>
    </row>
    <row r="4" spans="1:13" ht="19.5" customHeight="1" thickBot="1">
      <c r="A4" s="473"/>
      <c r="B4" s="473"/>
      <c r="C4" s="473"/>
      <c r="D4" s="473"/>
      <c r="E4" s="473"/>
      <c r="F4" s="166" t="s">
        <v>87</v>
      </c>
      <c r="G4" s="153" t="s">
        <v>43</v>
      </c>
      <c r="H4" s="167" t="s">
        <v>87</v>
      </c>
      <c r="I4" s="153" t="s">
        <v>43</v>
      </c>
      <c r="J4" s="315" t="s">
        <v>87</v>
      </c>
      <c r="K4" s="153" t="s">
        <v>43</v>
      </c>
      <c r="L4" s="167" t="s">
        <v>87</v>
      </c>
      <c r="M4" s="168" t="s">
        <v>43</v>
      </c>
    </row>
    <row r="5" spans="1:13" ht="19.5" customHeight="1" thickTop="1">
      <c r="A5" s="480" t="s">
        <v>87</v>
      </c>
      <c r="B5" s="481"/>
      <c r="C5" s="481"/>
      <c r="D5" s="481"/>
      <c r="E5" s="482"/>
      <c r="F5" s="160">
        <v>718200</v>
      </c>
      <c r="G5" s="161">
        <f>+F5/$F$5</f>
        <v>1</v>
      </c>
      <c r="H5" s="162">
        <v>713700</v>
      </c>
      <c r="I5" s="161">
        <f>+H5/$H$5</f>
        <v>1</v>
      </c>
      <c r="J5" s="316">
        <v>49598300</v>
      </c>
      <c r="K5" s="161">
        <f>+J5/$J$5</f>
        <v>1</v>
      </c>
      <c r="L5" s="162">
        <v>52102200</v>
      </c>
      <c r="M5" s="163">
        <f>+L5/$L$5</f>
        <v>1</v>
      </c>
    </row>
    <row r="6" spans="1:13" ht="19.5" customHeight="1">
      <c r="A6" s="165"/>
      <c r="B6" s="483" t="s">
        <v>126</v>
      </c>
      <c r="C6" s="484"/>
      <c r="D6" s="489" t="s">
        <v>188</v>
      </c>
      <c r="E6" s="490"/>
      <c r="F6" s="70">
        <v>97700</v>
      </c>
      <c r="G6" s="130">
        <f>+F6/$F$5</f>
        <v>0.13603453077137287</v>
      </c>
      <c r="H6" s="131">
        <v>73900</v>
      </c>
      <c r="I6" s="130">
        <f>+H6/$H$5</f>
        <v>0.10354490682359535</v>
      </c>
      <c r="J6" s="317">
        <v>2623600</v>
      </c>
      <c r="K6" s="130">
        <f>+J6/$J$5</f>
        <v>0.05289697429145757</v>
      </c>
      <c r="L6" s="131">
        <v>2202000</v>
      </c>
      <c r="M6" s="132">
        <f>+L6/$L$5</f>
        <v>0.042263090618054514</v>
      </c>
    </row>
    <row r="7" spans="1:13" ht="19.5" customHeight="1">
      <c r="A7" s="165"/>
      <c r="B7" s="485"/>
      <c r="C7" s="486"/>
      <c r="D7" s="489" t="s">
        <v>70</v>
      </c>
      <c r="E7" s="490"/>
      <c r="F7" s="70">
        <v>14600</v>
      </c>
      <c r="G7" s="130">
        <f>+F7/$F$5</f>
        <v>0.020328599275967696</v>
      </c>
      <c r="H7" s="131">
        <v>34500</v>
      </c>
      <c r="I7" s="130">
        <f>+H7/$H$5</f>
        <v>0.04833963850357293</v>
      </c>
      <c r="J7" s="317">
        <v>520500</v>
      </c>
      <c r="K7" s="130">
        <f>+J7/$J$5</f>
        <v>0.010494311296959775</v>
      </c>
      <c r="L7" s="131">
        <v>1569800</v>
      </c>
      <c r="M7" s="132">
        <f>+L7/$L$5</f>
        <v>0.030129245981935504</v>
      </c>
    </row>
    <row r="8" spans="1:13" ht="19.5" customHeight="1">
      <c r="A8" s="165"/>
      <c r="B8" s="485"/>
      <c r="C8" s="486"/>
      <c r="D8" s="491" t="s">
        <v>67</v>
      </c>
      <c r="E8" s="207" t="s">
        <v>68</v>
      </c>
      <c r="F8" s="70">
        <v>27900</v>
      </c>
      <c r="G8" s="130">
        <f>+F8/$F$5</f>
        <v>0.03884711779448621</v>
      </c>
      <c r="H8" s="131">
        <v>40400</v>
      </c>
      <c r="I8" s="130">
        <f>+H8/$H$5</f>
        <v>0.05660641726215497</v>
      </c>
      <c r="J8" s="317">
        <v>5255500</v>
      </c>
      <c r="K8" s="130">
        <f>+J8/$J$5</f>
        <v>0.10596129302818846</v>
      </c>
      <c r="L8" s="131">
        <v>6683400</v>
      </c>
      <c r="M8" s="132">
        <f>+L8/$L$5</f>
        <v>0.12827481373147392</v>
      </c>
    </row>
    <row r="9" spans="1:13" ht="19.5" customHeight="1" thickBot="1">
      <c r="A9" s="165"/>
      <c r="B9" s="487"/>
      <c r="C9" s="488"/>
      <c r="D9" s="492"/>
      <c r="E9" s="208" t="s">
        <v>69</v>
      </c>
      <c r="F9" s="36">
        <v>36800</v>
      </c>
      <c r="G9" s="157">
        <f>+F9/$F$5</f>
        <v>0.05123920913394597</v>
      </c>
      <c r="H9" s="158">
        <v>45300</v>
      </c>
      <c r="I9" s="157">
        <f>+H9/$H$5</f>
        <v>0.06347204707860446</v>
      </c>
      <c r="J9" s="318">
        <v>5185400</v>
      </c>
      <c r="K9" s="157">
        <f>+J9/$J$5</f>
        <v>0.1045479381349764</v>
      </c>
      <c r="L9" s="158">
        <v>6469700</v>
      </c>
      <c r="M9" s="159">
        <f>+L9/$L$5</f>
        <v>0.12417325947848651</v>
      </c>
    </row>
    <row r="10" spans="1:13" ht="19.5" customHeight="1" thickTop="1">
      <c r="A10" s="493" t="s">
        <v>120</v>
      </c>
      <c r="B10" s="494"/>
      <c r="C10" s="494"/>
      <c r="D10" s="495"/>
      <c r="E10" s="496"/>
      <c r="F10" s="160">
        <v>472400</v>
      </c>
      <c r="G10" s="161">
        <f aca="true" t="shared" si="0" ref="G10:G21">+F10/$F$10</f>
        <v>1</v>
      </c>
      <c r="H10" s="162">
        <v>467100</v>
      </c>
      <c r="I10" s="161">
        <f aca="true" t="shared" si="1" ref="I10:I21">+H10/$H$10</f>
        <v>1</v>
      </c>
      <c r="J10" s="316">
        <v>30316100</v>
      </c>
      <c r="K10" s="161">
        <f aca="true" t="shared" si="2" ref="K10:K21">+J10/$J$10</f>
        <v>1</v>
      </c>
      <c r="L10" s="162">
        <v>32165800</v>
      </c>
      <c r="M10" s="163">
        <f>+L10/$L$10</f>
        <v>1</v>
      </c>
    </row>
    <row r="11" spans="1:13" ht="19.5" customHeight="1">
      <c r="A11" s="60"/>
      <c r="B11" s="151" t="s">
        <v>189</v>
      </c>
      <c r="C11" s="154"/>
      <c r="D11" s="154"/>
      <c r="E11" s="152"/>
      <c r="F11" s="70">
        <v>118800</v>
      </c>
      <c r="G11" s="130">
        <f t="shared" si="0"/>
        <v>0.2514817950889077</v>
      </c>
      <c r="H11" s="131">
        <v>124000</v>
      </c>
      <c r="I11" s="130">
        <f t="shared" si="1"/>
        <v>0.26546777991864695</v>
      </c>
      <c r="J11" s="317">
        <v>7987900</v>
      </c>
      <c r="K11" s="130">
        <f t="shared" si="2"/>
        <v>0.26348705803187084</v>
      </c>
      <c r="L11" s="131">
        <v>9258600</v>
      </c>
      <c r="M11" s="132">
        <f>+L11/$L$10</f>
        <v>0.2878398796236997</v>
      </c>
    </row>
    <row r="12" spans="1:13" ht="19.5" customHeight="1">
      <c r="A12" s="79"/>
      <c r="B12" s="79"/>
      <c r="C12" s="497" t="s">
        <v>112</v>
      </c>
      <c r="D12" s="497"/>
      <c r="E12" s="497"/>
      <c r="F12" s="70">
        <v>12000</v>
      </c>
      <c r="G12" s="130">
        <f t="shared" si="0"/>
        <v>0.02540220152413209</v>
      </c>
      <c r="H12" s="131">
        <v>10800</v>
      </c>
      <c r="I12" s="130">
        <f t="shared" si="1"/>
        <v>0.023121387283236993</v>
      </c>
      <c r="J12" s="317">
        <v>865100</v>
      </c>
      <c r="K12" s="130">
        <f t="shared" si="2"/>
        <v>0.028535992426466466</v>
      </c>
      <c r="L12" s="131">
        <v>860900</v>
      </c>
      <c r="M12" s="132">
        <f>+L12/$L$10</f>
        <v>0.026764451684708604</v>
      </c>
    </row>
    <row r="13" spans="1:13" ht="19.5" customHeight="1">
      <c r="A13" s="79"/>
      <c r="B13" s="79"/>
      <c r="C13" s="497" t="s">
        <v>113</v>
      </c>
      <c r="D13" s="497"/>
      <c r="E13" s="497"/>
      <c r="F13" s="70">
        <v>60100</v>
      </c>
      <c r="G13" s="130">
        <f t="shared" si="0"/>
        <v>0.12722269263336156</v>
      </c>
      <c r="H13" s="131">
        <v>65400</v>
      </c>
      <c r="I13" s="130">
        <f t="shared" si="1"/>
        <v>0.14001284521515736</v>
      </c>
      <c r="J13" s="317">
        <v>4249300</v>
      </c>
      <c r="K13" s="130">
        <f t="shared" si="2"/>
        <v>0.14016644621174887</v>
      </c>
      <c r="L13" s="131">
        <v>4784600</v>
      </c>
      <c r="M13" s="132">
        <f aca="true" t="shared" si="3" ref="M13:M18">+L13/$L$10</f>
        <v>0.1487480491702367</v>
      </c>
    </row>
    <row r="14" spans="1:13" ht="19.5" customHeight="1">
      <c r="A14" s="79"/>
      <c r="B14" s="79"/>
      <c r="C14" s="497" t="s">
        <v>114</v>
      </c>
      <c r="D14" s="497"/>
      <c r="E14" s="497"/>
      <c r="F14" s="70">
        <v>36000</v>
      </c>
      <c r="G14" s="130">
        <f t="shared" si="0"/>
        <v>0.07620660457239628</v>
      </c>
      <c r="H14" s="131">
        <v>38500</v>
      </c>
      <c r="I14" s="130">
        <f t="shared" si="1"/>
        <v>0.08242346392635409</v>
      </c>
      <c r="J14" s="317">
        <v>2420600</v>
      </c>
      <c r="K14" s="130">
        <f t="shared" si="2"/>
        <v>0.07984536269506962</v>
      </c>
      <c r="L14" s="131">
        <v>2415700</v>
      </c>
      <c r="M14" s="132">
        <f t="shared" si="3"/>
        <v>0.07510150532553209</v>
      </c>
    </row>
    <row r="15" spans="1:13" ht="19.5" customHeight="1">
      <c r="A15" s="79"/>
      <c r="B15" s="79"/>
      <c r="C15" s="497" t="s">
        <v>115</v>
      </c>
      <c r="D15" s="497"/>
      <c r="E15" s="497"/>
      <c r="F15" s="70">
        <v>48900</v>
      </c>
      <c r="G15" s="130">
        <f t="shared" si="0"/>
        <v>0.10351397121083827</v>
      </c>
      <c r="H15" s="131">
        <v>43300</v>
      </c>
      <c r="I15" s="130">
        <f t="shared" si="1"/>
        <v>0.0926996360522372</v>
      </c>
      <c r="J15" s="317">
        <v>3331700</v>
      </c>
      <c r="K15" s="130">
        <f t="shared" si="2"/>
        <v>0.10989870069039223</v>
      </c>
      <c r="L15" s="131">
        <v>3589800</v>
      </c>
      <c r="M15" s="132">
        <f t="shared" si="3"/>
        <v>0.11160300692039371</v>
      </c>
    </row>
    <row r="16" spans="1:13" ht="19.5" customHeight="1">
      <c r="A16" s="79"/>
      <c r="B16" s="79"/>
      <c r="C16" s="497" t="s">
        <v>116</v>
      </c>
      <c r="D16" s="497"/>
      <c r="E16" s="497"/>
      <c r="F16" s="70">
        <v>6000</v>
      </c>
      <c r="G16" s="130">
        <f t="shared" si="0"/>
        <v>0.012701100762066046</v>
      </c>
      <c r="H16" s="131">
        <v>6000</v>
      </c>
      <c r="I16" s="130">
        <f t="shared" si="1"/>
        <v>0.012845215157353885</v>
      </c>
      <c r="J16" s="317">
        <v>476900</v>
      </c>
      <c r="K16" s="130">
        <f t="shared" si="2"/>
        <v>0.015730915256249978</v>
      </c>
      <c r="L16" s="131">
        <v>496000</v>
      </c>
      <c r="M16" s="132">
        <f t="shared" si="3"/>
        <v>0.015420104583128664</v>
      </c>
    </row>
    <row r="17" spans="1:13" ht="19.5" customHeight="1">
      <c r="A17" s="79"/>
      <c r="B17" s="79"/>
      <c r="C17" s="497" t="s">
        <v>117</v>
      </c>
      <c r="D17" s="497"/>
      <c r="E17" s="497"/>
      <c r="F17" s="70">
        <v>3700</v>
      </c>
      <c r="G17" s="130">
        <f t="shared" si="0"/>
        <v>0.007832345469940728</v>
      </c>
      <c r="H17" s="131">
        <v>4000</v>
      </c>
      <c r="I17" s="130">
        <f t="shared" si="1"/>
        <v>0.008563476771569257</v>
      </c>
      <c r="J17" s="317">
        <v>425100</v>
      </c>
      <c r="K17" s="130">
        <f t="shared" si="2"/>
        <v>0.014022252202625008</v>
      </c>
      <c r="L17" s="131">
        <v>689700</v>
      </c>
      <c r="M17" s="132">
        <f t="shared" si="3"/>
        <v>0.021442028489886775</v>
      </c>
    </row>
    <row r="18" spans="1:13" ht="19.5" customHeight="1">
      <c r="A18" s="79"/>
      <c r="B18" s="80"/>
      <c r="C18" s="497" t="s">
        <v>118</v>
      </c>
      <c r="D18" s="497"/>
      <c r="E18" s="497"/>
      <c r="F18" s="70">
        <v>41000</v>
      </c>
      <c r="G18" s="130">
        <f t="shared" si="0"/>
        <v>0.0867908552074513</v>
      </c>
      <c r="H18" s="131">
        <v>50200</v>
      </c>
      <c r="I18" s="130">
        <f t="shared" si="1"/>
        <v>0.10747163348319418</v>
      </c>
      <c r="J18" s="317">
        <v>2602900</v>
      </c>
      <c r="K18" s="130">
        <f t="shared" si="2"/>
        <v>0.08585866915599302</v>
      </c>
      <c r="L18" s="131">
        <v>3606600</v>
      </c>
      <c r="M18" s="132">
        <f t="shared" si="3"/>
        <v>0.11212530078530614</v>
      </c>
    </row>
    <row r="19" spans="1:13" ht="19.5" customHeight="1">
      <c r="A19" s="81"/>
      <c r="B19" s="483" t="s">
        <v>156</v>
      </c>
      <c r="C19" s="500"/>
      <c r="D19" s="500"/>
      <c r="E19" s="484"/>
      <c r="F19" s="70">
        <v>21400</v>
      </c>
      <c r="G19" s="130">
        <f t="shared" si="0"/>
        <v>0.04530059271803556</v>
      </c>
      <c r="H19" s="131">
        <v>19500</v>
      </c>
      <c r="I19" s="130">
        <f t="shared" si="1"/>
        <v>0.04174694926140013</v>
      </c>
      <c r="J19" s="317">
        <v>3132800</v>
      </c>
      <c r="K19" s="130">
        <f t="shared" si="2"/>
        <v>0.10333783039375118</v>
      </c>
      <c r="L19" s="131">
        <v>2713300</v>
      </c>
      <c r="M19" s="132">
        <f>+L19/$L$10</f>
        <v>0.08435356807540928</v>
      </c>
    </row>
    <row r="20" spans="1:13" ht="19.5" customHeight="1">
      <c r="A20" s="156"/>
      <c r="B20" s="82"/>
      <c r="C20" s="501" t="s">
        <v>121</v>
      </c>
      <c r="D20" s="502"/>
      <c r="E20" s="503"/>
      <c r="F20" s="70">
        <v>20000</v>
      </c>
      <c r="G20" s="130">
        <f t="shared" si="0"/>
        <v>0.04233700254022015</v>
      </c>
      <c r="H20" s="131">
        <v>18400</v>
      </c>
      <c r="I20" s="130">
        <f t="shared" si="1"/>
        <v>0.03939199314921858</v>
      </c>
      <c r="J20" s="317">
        <v>2724200</v>
      </c>
      <c r="K20" s="130">
        <f t="shared" si="2"/>
        <v>0.08985984344952022</v>
      </c>
      <c r="L20" s="131">
        <v>2323700</v>
      </c>
      <c r="M20" s="132">
        <f>+L20/$L$10</f>
        <v>0.07224132463672596</v>
      </c>
    </row>
    <row r="21" spans="1:13" ht="19.5" customHeight="1" thickBot="1">
      <c r="A21" s="164"/>
      <c r="B21" s="483" t="s">
        <v>119</v>
      </c>
      <c r="C21" s="500"/>
      <c r="D21" s="500"/>
      <c r="E21" s="484"/>
      <c r="F21" s="36">
        <v>45900</v>
      </c>
      <c r="G21" s="157">
        <f t="shared" si="0"/>
        <v>0.09716342082980525</v>
      </c>
      <c r="H21" s="158">
        <v>44300</v>
      </c>
      <c r="I21" s="157">
        <f t="shared" si="1"/>
        <v>0.09484050524512952</v>
      </c>
      <c r="J21" s="318">
        <v>2140400</v>
      </c>
      <c r="K21" s="157">
        <f t="shared" si="2"/>
        <v>0.0706027490343415</v>
      </c>
      <c r="L21" s="158">
        <v>2219400</v>
      </c>
      <c r="M21" s="159">
        <f>+L21/$L$10</f>
        <v>0.06899875022539467</v>
      </c>
    </row>
    <row r="22" spans="1:13" ht="19.5" customHeight="1" thickTop="1">
      <c r="A22" s="504" t="s">
        <v>122</v>
      </c>
      <c r="B22" s="505"/>
      <c r="C22" s="505"/>
      <c r="D22" s="506"/>
      <c r="E22" s="507"/>
      <c r="F22" s="160">
        <v>168100</v>
      </c>
      <c r="G22" s="161">
        <f>+F22/$F$22</f>
        <v>1</v>
      </c>
      <c r="H22" s="162">
        <v>181000</v>
      </c>
      <c r="I22" s="161">
        <f>+H22/$H$22</f>
        <v>1</v>
      </c>
      <c r="J22" s="316">
        <v>17940400</v>
      </c>
      <c r="K22" s="161">
        <f>+J22/$J$22</f>
        <v>1</v>
      </c>
      <c r="L22" s="162">
        <v>19323600</v>
      </c>
      <c r="M22" s="163">
        <f>+L22/$L$22</f>
        <v>1</v>
      </c>
    </row>
    <row r="23" spans="1:13" ht="19.5" customHeight="1">
      <c r="A23" s="155"/>
      <c r="B23" s="497" t="s">
        <v>127</v>
      </c>
      <c r="C23" s="497"/>
      <c r="D23" s="497"/>
      <c r="E23" s="497"/>
      <c r="F23" s="70">
        <v>48200</v>
      </c>
      <c r="G23" s="130">
        <f>+F23/$F$22</f>
        <v>0.2867340868530637</v>
      </c>
      <c r="H23" s="131">
        <v>64100</v>
      </c>
      <c r="I23" s="130">
        <f>+H23/$H$22</f>
        <v>0.3541436464088398</v>
      </c>
      <c r="J23" s="317">
        <v>8463400</v>
      </c>
      <c r="K23" s="130">
        <f>+J23/$J$22</f>
        <v>0.4717509085639116</v>
      </c>
      <c r="L23" s="131">
        <v>10024800</v>
      </c>
      <c r="M23" s="132">
        <f>+L23/$L$22</f>
        <v>0.5187853195056822</v>
      </c>
    </row>
    <row r="24" spans="1:13" ht="19.5" customHeight="1">
      <c r="A24" s="155"/>
      <c r="B24" s="497" t="s">
        <v>123</v>
      </c>
      <c r="C24" s="497"/>
      <c r="D24" s="497"/>
      <c r="E24" s="497"/>
      <c r="F24" s="70">
        <v>21400</v>
      </c>
      <c r="G24" s="130">
        <f>+F24/$F$22</f>
        <v>0.1273051754907793</v>
      </c>
      <c r="H24" s="131">
        <v>21000</v>
      </c>
      <c r="I24" s="130">
        <f>+H24/$H$22</f>
        <v>0.11602209944751381</v>
      </c>
      <c r="J24" s="317">
        <v>5243300</v>
      </c>
      <c r="K24" s="130">
        <f>+J24/$J$22</f>
        <v>0.29226215691957813</v>
      </c>
      <c r="L24" s="131">
        <v>5241500</v>
      </c>
      <c r="M24" s="132">
        <f>+L24/$L$22</f>
        <v>0.2712486286199259</v>
      </c>
    </row>
    <row r="25" spans="1:13" ht="19.5" customHeight="1">
      <c r="A25" s="155"/>
      <c r="B25" s="497" t="s">
        <v>124</v>
      </c>
      <c r="C25" s="497"/>
      <c r="D25" s="497"/>
      <c r="E25" s="497"/>
      <c r="F25" s="70">
        <v>20500</v>
      </c>
      <c r="G25" s="130">
        <f>+F25/$F$22</f>
        <v>0.12195121951219512</v>
      </c>
      <c r="H25" s="131">
        <v>32500</v>
      </c>
      <c r="I25" s="130">
        <f>+H25/$H$22</f>
        <v>0.17955801104972377</v>
      </c>
      <c r="J25" s="317">
        <v>4583800</v>
      </c>
      <c r="K25" s="130">
        <f>+J25/$J$22</f>
        <v>0.25550154957526033</v>
      </c>
      <c r="L25" s="131">
        <v>6167100</v>
      </c>
      <c r="M25" s="132">
        <f>+L25/$L$22</f>
        <v>0.31914860584984167</v>
      </c>
    </row>
    <row r="26" spans="1:13" ht="19.5" customHeight="1" thickBot="1">
      <c r="A26" s="150"/>
      <c r="B26" s="497" t="s">
        <v>125</v>
      </c>
      <c r="C26" s="497"/>
      <c r="D26" s="497"/>
      <c r="E26" s="497"/>
      <c r="F26" s="70">
        <v>30100</v>
      </c>
      <c r="G26" s="130">
        <f>+F26/$F$22</f>
        <v>0.17906008328375966</v>
      </c>
      <c r="H26" s="133">
        <v>42400</v>
      </c>
      <c r="I26" s="314">
        <f>+H26/$H$22</f>
        <v>0.23425414364640884</v>
      </c>
      <c r="J26" s="317">
        <v>5416900</v>
      </c>
      <c r="K26" s="130">
        <f>+J26/$J$22</f>
        <v>0.30193864127890124</v>
      </c>
      <c r="L26" s="133">
        <v>6940100</v>
      </c>
      <c r="M26" s="134">
        <f>+L26/$L$22</f>
        <v>0.35915150386056427</v>
      </c>
    </row>
    <row r="27" spans="1:13" ht="12">
      <c r="A27" s="214"/>
      <c r="B27" s="214"/>
      <c r="C27" s="214"/>
      <c r="D27" s="214"/>
      <c r="E27" s="214"/>
      <c r="F27" s="243"/>
      <c r="G27" s="243"/>
      <c r="H27" s="243"/>
      <c r="I27" s="243"/>
      <c r="J27" s="243"/>
      <c r="K27" s="243"/>
      <c r="L27" s="223"/>
      <c r="M27" s="223"/>
    </row>
    <row r="28" spans="1:13" ht="12">
      <c r="A28" s="214"/>
      <c r="B28" s="214"/>
      <c r="C28" s="214"/>
      <c r="D28" s="214"/>
      <c r="E28" s="214"/>
      <c r="F28" s="243"/>
      <c r="G28" s="243"/>
      <c r="H28" s="243"/>
      <c r="I28" s="243"/>
      <c r="J28" s="243"/>
      <c r="K28" s="243"/>
      <c r="L28" s="223"/>
      <c r="M28" s="223"/>
    </row>
  </sheetData>
  <sheetProtection/>
  <mergeCells count="29">
    <mergeCell ref="B25:E25"/>
    <mergeCell ref="B26:E26"/>
    <mergeCell ref="J2:M2"/>
    <mergeCell ref="J3:K3"/>
    <mergeCell ref="L3:M3"/>
    <mergeCell ref="A1:M1"/>
    <mergeCell ref="B19:E19"/>
    <mergeCell ref="C20:E20"/>
    <mergeCell ref="B21:E21"/>
    <mergeCell ref="A22:E22"/>
    <mergeCell ref="A10:E10"/>
    <mergeCell ref="C12:E12"/>
    <mergeCell ref="B23:E23"/>
    <mergeCell ref="B24:E24"/>
    <mergeCell ref="C13:E13"/>
    <mergeCell ref="C14:E14"/>
    <mergeCell ref="C15:E15"/>
    <mergeCell ref="C16:E16"/>
    <mergeCell ref="C17:E17"/>
    <mergeCell ref="C18:E18"/>
    <mergeCell ref="A2:E4"/>
    <mergeCell ref="F2:I2"/>
    <mergeCell ref="F3:G3"/>
    <mergeCell ref="H3:I3"/>
    <mergeCell ref="A5:E5"/>
    <mergeCell ref="B6:C9"/>
    <mergeCell ref="D6:E6"/>
    <mergeCell ref="D7:E7"/>
    <mergeCell ref="D8:D9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="125" zoomScaleNormal="125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M38" sqref="M38"/>
    </sheetView>
  </sheetViews>
  <sheetFormatPr defaultColWidth="9.00390625" defaultRowHeight="12.75"/>
  <cols>
    <col min="1" max="1" width="15.75390625" style="245" customWidth="1"/>
    <col min="2" max="2" width="9.375" style="72" bestFit="1" customWidth="1"/>
    <col min="3" max="3" width="6.125" style="72" bestFit="1" customWidth="1"/>
    <col min="4" max="5" width="9.375" style="72" bestFit="1" customWidth="1"/>
    <col min="6" max="7" width="9.375" style="72" customWidth="1"/>
    <col min="8" max="8" width="9.375" style="72" bestFit="1" customWidth="1"/>
    <col min="9" max="10" width="9.375" style="72" customWidth="1"/>
    <col min="11" max="16384" width="9.125" style="72" customWidth="1"/>
  </cols>
  <sheetData>
    <row r="1" spans="1:10" s="83" customFormat="1" ht="20.25" customHeight="1">
      <c r="A1" s="508" t="s">
        <v>217</v>
      </c>
      <c r="B1" s="508"/>
      <c r="C1" s="508"/>
      <c r="D1" s="508"/>
      <c r="E1" s="508"/>
      <c r="F1" s="508"/>
      <c r="G1" s="508"/>
      <c r="H1" s="508"/>
      <c r="I1" s="508"/>
      <c r="J1" s="508"/>
    </row>
    <row r="2" spans="1:10" ht="19.5" customHeight="1">
      <c r="A2" s="509" t="s">
        <v>22</v>
      </c>
      <c r="B2" s="511" t="s">
        <v>37</v>
      </c>
      <c r="C2" s="511" t="s">
        <v>43</v>
      </c>
      <c r="D2" s="514" t="s">
        <v>168</v>
      </c>
      <c r="E2" s="176"/>
      <c r="F2" s="175"/>
      <c r="G2" s="175"/>
      <c r="H2" s="175"/>
      <c r="I2" s="174"/>
      <c r="J2" s="517" t="s">
        <v>169</v>
      </c>
    </row>
    <row r="3" spans="1:10" ht="15" customHeight="1">
      <c r="A3" s="509"/>
      <c r="B3" s="511"/>
      <c r="C3" s="511"/>
      <c r="D3" s="515"/>
      <c r="E3" s="520" t="s">
        <v>165</v>
      </c>
      <c r="F3" s="521"/>
      <c r="G3" s="521"/>
      <c r="H3" s="521"/>
      <c r="I3" s="522"/>
      <c r="J3" s="518"/>
    </row>
    <row r="4" spans="1:10" ht="25.5" customHeight="1">
      <c r="A4" s="509"/>
      <c r="B4" s="512"/>
      <c r="C4" s="512"/>
      <c r="D4" s="516"/>
      <c r="E4" s="523" t="s">
        <v>132</v>
      </c>
      <c r="F4" s="525" t="s">
        <v>211</v>
      </c>
      <c r="G4" s="525" t="s">
        <v>148</v>
      </c>
      <c r="H4" s="525" t="s">
        <v>133</v>
      </c>
      <c r="I4" s="525" t="s">
        <v>216</v>
      </c>
      <c r="J4" s="519"/>
    </row>
    <row r="5" spans="1:10" ht="25.5" customHeight="1" thickBot="1">
      <c r="A5" s="510"/>
      <c r="B5" s="513"/>
      <c r="C5" s="513"/>
      <c r="D5" s="516"/>
      <c r="E5" s="524"/>
      <c r="F5" s="524"/>
      <c r="G5" s="524"/>
      <c r="H5" s="524"/>
      <c r="I5" s="524"/>
      <c r="J5" s="519"/>
    </row>
    <row r="6" spans="1:10" ht="12.75" customHeight="1" thickTop="1">
      <c r="A6" s="319" t="s">
        <v>0</v>
      </c>
      <c r="B6" s="526">
        <v>713700</v>
      </c>
      <c r="C6" s="528">
        <v>1</v>
      </c>
      <c r="D6" s="320">
        <v>343500</v>
      </c>
      <c r="E6" s="320">
        <v>254700</v>
      </c>
      <c r="F6" s="320">
        <v>132600</v>
      </c>
      <c r="G6" s="320">
        <v>114600</v>
      </c>
      <c r="H6" s="320">
        <v>149400</v>
      </c>
      <c r="I6" s="320">
        <v>80500</v>
      </c>
      <c r="J6" s="321">
        <v>363200</v>
      </c>
    </row>
    <row r="7" spans="1:10" ht="12.75" customHeight="1" thickBot="1">
      <c r="A7" s="322" t="s">
        <v>78</v>
      </c>
      <c r="B7" s="527"/>
      <c r="C7" s="529"/>
      <c r="D7" s="323">
        <f aca="true" t="shared" si="0" ref="D7:J7">+D6/$B$6</f>
        <v>0.4812946616225305</v>
      </c>
      <c r="E7" s="323">
        <f t="shared" si="0"/>
        <v>0.35687263556116017</v>
      </c>
      <c r="F7" s="323">
        <f t="shared" si="0"/>
        <v>0.18579234972677597</v>
      </c>
      <c r="G7" s="323">
        <f t="shared" si="0"/>
        <v>0.16057166876839007</v>
      </c>
      <c r="H7" s="323">
        <f t="shared" si="0"/>
        <v>0.20933165195460277</v>
      </c>
      <c r="I7" s="323">
        <f t="shared" si="0"/>
        <v>0.11279248984167017</v>
      </c>
      <c r="J7" s="324">
        <f t="shared" si="0"/>
        <v>0.5088972957825417</v>
      </c>
    </row>
    <row r="8" spans="1:10" s="83" customFormat="1" ht="10.5" customHeight="1" thickTop="1">
      <c r="A8" s="530" t="s">
        <v>38</v>
      </c>
      <c r="B8" s="532">
        <v>66000</v>
      </c>
      <c r="C8" s="534">
        <f>+B8/B6</f>
        <v>0.09247583018074822</v>
      </c>
      <c r="D8" s="251">
        <v>30100</v>
      </c>
      <c r="E8" s="251">
        <v>25100</v>
      </c>
      <c r="F8" s="251">
        <v>9200</v>
      </c>
      <c r="G8" s="251">
        <v>4500</v>
      </c>
      <c r="H8" s="251">
        <v>4400</v>
      </c>
      <c r="I8" s="251">
        <v>6700</v>
      </c>
      <c r="J8" s="251">
        <v>36000</v>
      </c>
    </row>
    <row r="9" spans="1:10" s="83" customFormat="1" ht="10.5" customHeight="1">
      <c r="A9" s="531"/>
      <c r="B9" s="533"/>
      <c r="C9" s="533"/>
      <c r="D9" s="86">
        <f aca="true" t="shared" si="1" ref="D9:J9">+D8/$B$8</f>
        <v>0.45606060606060606</v>
      </c>
      <c r="E9" s="86">
        <f t="shared" si="1"/>
        <v>0.3803030303030303</v>
      </c>
      <c r="F9" s="86">
        <f t="shared" si="1"/>
        <v>0.1393939393939394</v>
      </c>
      <c r="G9" s="86">
        <f t="shared" si="1"/>
        <v>0.06818181818181818</v>
      </c>
      <c r="H9" s="86">
        <f t="shared" si="1"/>
        <v>0.06666666666666667</v>
      </c>
      <c r="I9" s="86">
        <f t="shared" si="1"/>
        <v>0.10151515151515152</v>
      </c>
      <c r="J9" s="86">
        <f t="shared" si="1"/>
        <v>0.5454545454545454</v>
      </c>
    </row>
    <row r="10" spans="1:10" s="83" customFormat="1" ht="10.5" customHeight="1">
      <c r="A10" s="531" t="s">
        <v>39</v>
      </c>
      <c r="B10" s="535">
        <v>45300</v>
      </c>
      <c r="C10" s="536">
        <f>+B10/B6</f>
        <v>0.06347204707860446</v>
      </c>
      <c r="D10" s="85">
        <v>20700</v>
      </c>
      <c r="E10" s="85">
        <v>16400</v>
      </c>
      <c r="F10" s="85">
        <v>6800</v>
      </c>
      <c r="G10" s="85">
        <v>4100</v>
      </c>
      <c r="H10" s="85">
        <v>4000</v>
      </c>
      <c r="I10" s="85">
        <v>5100</v>
      </c>
      <c r="J10" s="85">
        <v>24500</v>
      </c>
    </row>
    <row r="11" spans="1:10" s="83" customFormat="1" ht="10.5" customHeight="1">
      <c r="A11" s="531"/>
      <c r="B11" s="533"/>
      <c r="C11" s="533"/>
      <c r="D11" s="86">
        <f aca="true" t="shared" si="2" ref="D11:J11">+D10/$B$10</f>
        <v>0.45695364238410596</v>
      </c>
      <c r="E11" s="86">
        <f t="shared" si="2"/>
        <v>0.3620309050772627</v>
      </c>
      <c r="F11" s="86">
        <f t="shared" si="2"/>
        <v>0.15011037527593818</v>
      </c>
      <c r="G11" s="86">
        <f t="shared" si="2"/>
        <v>0.09050772626931568</v>
      </c>
      <c r="H11" s="86">
        <f t="shared" si="2"/>
        <v>0.08830022075055188</v>
      </c>
      <c r="I11" s="86">
        <f t="shared" si="2"/>
        <v>0.11258278145695365</v>
      </c>
      <c r="J11" s="86">
        <f t="shared" si="2"/>
        <v>0.5408388520971302</v>
      </c>
    </row>
    <row r="12" spans="1:10" s="83" customFormat="1" ht="10.5" customHeight="1">
      <c r="A12" s="531" t="s">
        <v>23</v>
      </c>
      <c r="B12" s="535">
        <v>125700</v>
      </c>
      <c r="C12" s="536">
        <f>+B12/B6</f>
        <v>0.17612442202606138</v>
      </c>
      <c r="D12" s="85">
        <v>54400</v>
      </c>
      <c r="E12" s="85">
        <v>43500</v>
      </c>
      <c r="F12" s="85">
        <v>18900</v>
      </c>
      <c r="G12" s="85">
        <v>13300</v>
      </c>
      <c r="H12" s="85">
        <v>11700</v>
      </c>
      <c r="I12" s="85">
        <v>11600</v>
      </c>
      <c r="J12" s="85">
        <v>71300</v>
      </c>
    </row>
    <row r="13" spans="1:10" s="83" customFormat="1" ht="10.5" customHeight="1">
      <c r="A13" s="531"/>
      <c r="B13" s="533"/>
      <c r="C13" s="533"/>
      <c r="D13" s="86">
        <f aca="true" t="shared" si="3" ref="D13:J13">+D12/$B$12</f>
        <v>0.4327764518695306</v>
      </c>
      <c r="E13" s="86">
        <f t="shared" si="3"/>
        <v>0.3460620525059666</v>
      </c>
      <c r="F13" s="86">
        <f t="shared" si="3"/>
        <v>0.15035799522673032</v>
      </c>
      <c r="G13" s="86">
        <f t="shared" si="3"/>
        <v>0.10580747812251393</v>
      </c>
      <c r="H13" s="86">
        <f t="shared" si="3"/>
        <v>0.09307875894988067</v>
      </c>
      <c r="I13" s="86">
        <f t="shared" si="3"/>
        <v>0.09228321400159109</v>
      </c>
      <c r="J13" s="86">
        <f t="shared" si="3"/>
        <v>0.5672235481304694</v>
      </c>
    </row>
    <row r="14" spans="1:10" s="83" customFormat="1" ht="10.5" customHeight="1">
      <c r="A14" s="531" t="s">
        <v>128</v>
      </c>
      <c r="B14" s="535">
        <v>142200</v>
      </c>
      <c r="C14" s="536">
        <f>+B14/B6</f>
        <v>0.19924337957124844</v>
      </c>
      <c r="D14" s="85">
        <v>55700</v>
      </c>
      <c r="E14" s="85">
        <v>43000</v>
      </c>
      <c r="F14" s="85">
        <v>18900</v>
      </c>
      <c r="G14" s="85">
        <v>15300</v>
      </c>
      <c r="H14" s="85">
        <v>12700</v>
      </c>
      <c r="I14" s="85">
        <v>10000</v>
      </c>
      <c r="J14" s="85">
        <v>86500</v>
      </c>
    </row>
    <row r="15" spans="1:10" s="83" customFormat="1" ht="10.5" customHeight="1">
      <c r="A15" s="531"/>
      <c r="B15" s="535"/>
      <c r="C15" s="533"/>
      <c r="D15" s="86">
        <f aca="true" t="shared" si="4" ref="D15:J15">+D14/$B$14</f>
        <v>0.3917018284106892</v>
      </c>
      <c r="E15" s="86">
        <f t="shared" si="4"/>
        <v>0.30239099859353025</v>
      </c>
      <c r="F15" s="86">
        <f t="shared" si="4"/>
        <v>0.13291139240506328</v>
      </c>
      <c r="G15" s="86">
        <f t="shared" si="4"/>
        <v>0.10759493670886076</v>
      </c>
      <c r="H15" s="86">
        <f t="shared" si="4"/>
        <v>0.08931082981715893</v>
      </c>
      <c r="I15" s="86">
        <f t="shared" si="4"/>
        <v>0.07032348804500703</v>
      </c>
      <c r="J15" s="86">
        <f t="shared" si="4"/>
        <v>0.6082981715893109</v>
      </c>
    </row>
    <row r="16" spans="1:10" s="83" customFormat="1" ht="10.5" customHeight="1">
      <c r="A16" s="531" t="s">
        <v>26</v>
      </c>
      <c r="B16" s="535">
        <v>73600</v>
      </c>
      <c r="C16" s="536">
        <f>+B16/B6</f>
        <v>0.10312456214095558</v>
      </c>
      <c r="D16" s="85">
        <v>32500</v>
      </c>
      <c r="E16" s="85">
        <v>22800</v>
      </c>
      <c r="F16" s="85">
        <v>10400</v>
      </c>
      <c r="G16" s="85">
        <v>10700</v>
      </c>
      <c r="H16" s="85">
        <v>12200</v>
      </c>
      <c r="I16" s="85">
        <v>6400</v>
      </c>
      <c r="J16" s="85">
        <v>41100</v>
      </c>
    </row>
    <row r="17" spans="1:10" s="83" customFormat="1" ht="10.5" customHeight="1">
      <c r="A17" s="531"/>
      <c r="B17" s="533"/>
      <c r="C17" s="533"/>
      <c r="D17" s="86">
        <f aca="true" t="shared" si="5" ref="D17:J17">+D16/$B$16</f>
        <v>0.44157608695652173</v>
      </c>
      <c r="E17" s="86">
        <f t="shared" si="5"/>
        <v>0.30978260869565216</v>
      </c>
      <c r="F17" s="86">
        <f t="shared" si="5"/>
        <v>0.14130434782608695</v>
      </c>
      <c r="G17" s="86">
        <f t="shared" si="5"/>
        <v>0.1453804347826087</v>
      </c>
      <c r="H17" s="86">
        <f t="shared" si="5"/>
        <v>0.16576086956521738</v>
      </c>
      <c r="I17" s="86">
        <f t="shared" si="5"/>
        <v>0.08695652173913043</v>
      </c>
      <c r="J17" s="86">
        <f t="shared" si="5"/>
        <v>0.5584239130434783</v>
      </c>
    </row>
    <row r="18" spans="1:10" s="83" customFormat="1" ht="10.5" customHeight="1">
      <c r="A18" s="531" t="s">
        <v>40</v>
      </c>
      <c r="B18" s="535">
        <v>71300</v>
      </c>
      <c r="C18" s="536">
        <f>+B18/B6</f>
        <v>0.09990191957405072</v>
      </c>
      <c r="D18" s="85">
        <v>41000</v>
      </c>
      <c r="E18" s="85">
        <v>28900</v>
      </c>
      <c r="F18" s="85">
        <v>16900</v>
      </c>
      <c r="G18" s="85">
        <v>17600</v>
      </c>
      <c r="H18" s="85">
        <v>26300</v>
      </c>
      <c r="I18" s="85">
        <v>9400</v>
      </c>
      <c r="J18" s="85">
        <v>30400</v>
      </c>
    </row>
    <row r="19" spans="1:10" s="83" customFormat="1" ht="10.5" customHeight="1">
      <c r="A19" s="531"/>
      <c r="B19" s="533"/>
      <c r="C19" s="533"/>
      <c r="D19" s="86">
        <f aca="true" t="shared" si="6" ref="D19:J19">+D18/$B$18</f>
        <v>0.5750350631136045</v>
      </c>
      <c r="E19" s="86">
        <f t="shared" si="6"/>
        <v>0.4053295932678822</v>
      </c>
      <c r="F19" s="86">
        <f t="shared" si="6"/>
        <v>0.2370266479663394</v>
      </c>
      <c r="G19" s="86">
        <f t="shared" si="6"/>
        <v>0.24684431977559607</v>
      </c>
      <c r="H19" s="86">
        <f t="shared" si="6"/>
        <v>0.3688639551192146</v>
      </c>
      <c r="I19" s="86">
        <f t="shared" si="6"/>
        <v>0.13183730715287517</v>
      </c>
      <c r="J19" s="86">
        <f t="shared" si="6"/>
        <v>0.426367461430575</v>
      </c>
    </row>
    <row r="20" spans="1:10" s="83" customFormat="1" ht="10.5" customHeight="1">
      <c r="A20" s="531" t="s">
        <v>129</v>
      </c>
      <c r="B20" s="535">
        <v>66800</v>
      </c>
      <c r="C20" s="536">
        <f>+B20/B6</f>
        <v>0.09359674933445425</v>
      </c>
      <c r="D20" s="85">
        <v>42300</v>
      </c>
      <c r="E20" s="85">
        <v>28900</v>
      </c>
      <c r="F20" s="85">
        <v>18900</v>
      </c>
      <c r="G20" s="85">
        <v>19100</v>
      </c>
      <c r="H20" s="85">
        <v>30500</v>
      </c>
      <c r="I20" s="85">
        <v>11100</v>
      </c>
      <c r="J20" s="85">
        <v>24500</v>
      </c>
    </row>
    <row r="21" spans="1:10" s="83" customFormat="1" ht="10.5" customHeight="1">
      <c r="A21" s="531"/>
      <c r="B21" s="533"/>
      <c r="C21" s="533"/>
      <c r="D21" s="86">
        <f aca="true" t="shared" si="7" ref="D21:J21">+D20/$B$20</f>
        <v>0.6332335329341318</v>
      </c>
      <c r="E21" s="86">
        <f t="shared" si="7"/>
        <v>0.43263473053892215</v>
      </c>
      <c r="F21" s="86">
        <f t="shared" si="7"/>
        <v>0.28293413173652693</v>
      </c>
      <c r="G21" s="86">
        <f t="shared" si="7"/>
        <v>0.28592814371257486</v>
      </c>
      <c r="H21" s="86">
        <f t="shared" si="7"/>
        <v>0.4565868263473054</v>
      </c>
      <c r="I21" s="86">
        <f t="shared" si="7"/>
        <v>0.1661676646706587</v>
      </c>
      <c r="J21" s="86">
        <f t="shared" si="7"/>
        <v>0.36676646706586824</v>
      </c>
    </row>
    <row r="22" spans="1:10" s="83" customFormat="1" ht="10.5" customHeight="1">
      <c r="A22" s="531" t="s">
        <v>130</v>
      </c>
      <c r="B22" s="535">
        <v>65200</v>
      </c>
      <c r="C22" s="536">
        <f>+B22/B6</f>
        <v>0.09135491102704217</v>
      </c>
      <c r="D22" s="85">
        <v>41500</v>
      </c>
      <c r="E22" s="85">
        <v>27900</v>
      </c>
      <c r="F22" s="85">
        <v>21100</v>
      </c>
      <c r="G22" s="85">
        <v>19700</v>
      </c>
      <c r="H22" s="85">
        <v>30000</v>
      </c>
      <c r="I22" s="85">
        <v>12800</v>
      </c>
      <c r="J22" s="85">
        <v>23800</v>
      </c>
    </row>
    <row r="23" spans="1:10" s="83" customFormat="1" ht="10.5" customHeight="1">
      <c r="A23" s="531"/>
      <c r="B23" s="533"/>
      <c r="C23" s="533"/>
      <c r="D23" s="86">
        <f aca="true" t="shared" si="8" ref="D23:J23">+D22/$B$22</f>
        <v>0.6365030674846626</v>
      </c>
      <c r="E23" s="86">
        <f t="shared" si="8"/>
        <v>0.4279141104294479</v>
      </c>
      <c r="F23" s="86">
        <f t="shared" si="8"/>
        <v>0.3236196319018405</v>
      </c>
      <c r="G23" s="86">
        <f t="shared" si="8"/>
        <v>0.30214723926380366</v>
      </c>
      <c r="H23" s="86">
        <f t="shared" si="8"/>
        <v>0.4601226993865031</v>
      </c>
      <c r="I23" s="86">
        <f t="shared" si="8"/>
        <v>0.19631901840490798</v>
      </c>
      <c r="J23" s="86">
        <f t="shared" si="8"/>
        <v>0.36503067484662577</v>
      </c>
    </row>
    <row r="24" spans="1:10" s="83" customFormat="1" ht="10.5" customHeight="1">
      <c r="A24" s="531" t="s">
        <v>131</v>
      </c>
      <c r="B24" s="535">
        <v>30900</v>
      </c>
      <c r="C24" s="536">
        <f>+B24/B6</f>
        <v>0.04329550231189575</v>
      </c>
      <c r="D24" s="85">
        <v>22700</v>
      </c>
      <c r="E24" s="85">
        <v>16000</v>
      </c>
      <c r="F24" s="85">
        <v>11200</v>
      </c>
      <c r="G24" s="85">
        <v>10100</v>
      </c>
      <c r="H24" s="85">
        <v>17000</v>
      </c>
      <c r="I24" s="85">
        <v>7100</v>
      </c>
      <c r="J24" s="85">
        <v>8200</v>
      </c>
    </row>
    <row r="25" spans="1:10" s="83" customFormat="1" ht="10.5" customHeight="1" thickBot="1">
      <c r="A25" s="537"/>
      <c r="B25" s="538"/>
      <c r="C25" s="538"/>
      <c r="D25" s="213">
        <f aca="true" t="shared" si="9" ref="D25:J25">+D24/$B$24</f>
        <v>0.7346278317152104</v>
      </c>
      <c r="E25" s="213">
        <f t="shared" si="9"/>
        <v>0.517799352750809</v>
      </c>
      <c r="F25" s="213">
        <f t="shared" si="9"/>
        <v>0.36245954692556637</v>
      </c>
      <c r="G25" s="213">
        <f t="shared" si="9"/>
        <v>0.3268608414239482</v>
      </c>
      <c r="H25" s="213">
        <f t="shared" si="9"/>
        <v>0.5501618122977346</v>
      </c>
      <c r="I25" s="213">
        <f t="shared" si="9"/>
        <v>0.2297734627831715</v>
      </c>
      <c r="J25" s="213">
        <f t="shared" si="9"/>
        <v>0.26537216828478966</v>
      </c>
    </row>
    <row r="26" spans="1:10" ht="12.75" thickTop="1">
      <c r="A26" s="319" t="s">
        <v>9</v>
      </c>
      <c r="B26" s="526">
        <v>52102200</v>
      </c>
      <c r="C26" s="528">
        <v>1</v>
      </c>
      <c r="D26" s="320">
        <v>26544300</v>
      </c>
      <c r="E26" s="320">
        <v>21233900</v>
      </c>
      <c r="F26" s="320">
        <v>10763500</v>
      </c>
      <c r="G26" s="320">
        <v>8457200</v>
      </c>
      <c r="H26" s="320">
        <v>11165800</v>
      </c>
      <c r="I26" s="320">
        <v>6436300</v>
      </c>
      <c r="J26" s="321">
        <v>24140400</v>
      </c>
    </row>
    <row r="27" spans="1:10" ht="12.75" thickBot="1">
      <c r="A27" s="322" t="s">
        <v>78</v>
      </c>
      <c r="B27" s="527"/>
      <c r="C27" s="529"/>
      <c r="D27" s="323">
        <f>D26/B26</f>
        <v>0.5094660110321637</v>
      </c>
      <c r="E27" s="323">
        <f>E26/B26</f>
        <v>0.4075432515325648</v>
      </c>
      <c r="F27" s="323">
        <f>F26/B26</f>
        <v>0.20658436687894177</v>
      </c>
      <c r="G27" s="323">
        <f>G26/B26</f>
        <v>0.16231944140554525</v>
      </c>
      <c r="H27" s="323">
        <f>H26/B26</f>
        <v>0.21430572989240376</v>
      </c>
      <c r="I27" s="323">
        <f>I26/B26</f>
        <v>0.12353221169163682</v>
      </c>
      <c r="J27" s="324">
        <f>J26/B26</f>
        <v>0.4633278441217453</v>
      </c>
    </row>
    <row r="28" spans="1:10" ht="12.75" thickTop="1">
      <c r="A28" s="530" t="s">
        <v>38</v>
      </c>
      <c r="B28" s="532">
        <v>2564900</v>
      </c>
      <c r="C28" s="534">
        <f>+B28/B26</f>
        <v>0.04922824755960401</v>
      </c>
      <c r="D28" s="251">
        <v>1312600</v>
      </c>
      <c r="E28" s="251">
        <v>1138900</v>
      </c>
      <c r="F28" s="251">
        <v>431100</v>
      </c>
      <c r="G28" s="251">
        <v>239300</v>
      </c>
      <c r="H28" s="251">
        <v>181000</v>
      </c>
      <c r="I28" s="251">
        <v>283200</v>
      </c>
      <c r="J28" s="251">
        <v>1252300</v>
      </c>
    </row>
    <row r="29" spans="1:10" ht="12">
      <c r="A29" s="531"/>
      <c r="B29" s="533"/>
      <c r="C29" s="533"/>
      <c r="D29" s="86">
        <f>D28/B28</f>
        <v>0.5117548442434403</v>
      </c>
      <c r="E29" s="86">
        <f>E28/B28</f>
        <v>0.44403290576630666</v>
      </c>
      <c r="F29" s="86">
        <f>F28/B28</f>
        <v>0.16807672813754923</v>
      </c>
      <c r="G29" s="86">
        <f>G28/B28</f>
        <v>0.09329798432687435</v>
      </c>
      <c r="H29" s="86">
        <f>H28/B28</f>
        <v>0.07056805333541269</v>
      </c>
      <c r="I29" s="86">
        <f>I28/B28</f>
        <v>0.11041366135131973</v>
      </c>
      <c r="J29" s="86">
        <f>J28/B28</f>
        <v>0.4882451557565597</v>
      </c>
    </row>
    <row r="30" spans="1:10" ht="12">
      <c r="A30" s="531" t="s">
        <v>39</v>
      </c>
      <c r="B30" s="535">
        <v>3294200</v>
      </c>
      <c r="C30" s="536">
        <f>+B30/B26</f>
        <v>0.06322573710898964</v>
      </c>
      <c r="D30" s="85">
        <v>1681400</v>
      </c>
      <c r="E30" s="85">
        <v>1437600</v>
      </c>
      <c r="F30" s="85">
        <v>557400</v>
      </c>
      <c r="G30" s="85">
        <v>357500</v>
      </c>
      <c r="H30" s="85">
        <v>309600</v>
      </c>
      <c r="I30" s="85">
        <v>349400</v>
      </c>
      <c r="J30" s="85">
        <v>1612700</v>
      </c>
    </row>
    <row r="31" spans="1:10" ht="12">
      <c r="A31" s="531"/>
      <c r="B31" s="533"/>
      <c r="C31" s="533"/>
      <c r="D31" s="86">
        <f>D30/B30</f>
        <v>0.5104122396940076</v>
      </c>
      <c r="E31" s="86">
        <f>E30/B30</f>
        <v>0.43640337562989495</v>
      </c>
      <c r="F31" s="86">
        <f>F30/B30</f>
        <v>0.1692064841236112</v>
      </c>
      <c r="G31" s="86">
        <f>G30/B30</f>
        <v>0.1085240726124704</v>
      </c>
      <c r="H31" s="86">
        <f>H30/B30</f>
        <v>0.09398336470159675</v>
      </c>
      <c r="I31" s="86">
        <f>I30/B30</f>
        <v>0.10606520551271932</v>
      </c>
      <c r="J31" s="86">
        <f>J30/B30</f>
        <v>0.48955740392204483</v>
      </c>
    </row>
    <row r="32" spans="1:10" ht="12">
      <c r="A32" s="531" t="s">
        <v>23</v>
      </c>
      <c r="B32" s="535">
        <v>8331600</v>
      </c>
      <c r="C32" s="536">
        <f>+B32/B26</f>
        <v>0.15990879463823024</v>
      </c>
      <c r="D32" s="85">
        <v>4163300</v>
      </c>
      <c r="E32" s="85">
        <v>3413100</v>
      </c>
      <c r="F32" s="85">
        <v>1470500</v>
      </c>
      <c r="G32" s="85">
        <v>1030500</v>
      </c>
      <c r="H32" s="85">
        <v>860200</v>
      </c>
      <c r="I32" s="85">
        <v>893900</v>
      </c>
      <c r="J32" s="85">
        <v>4168400</v>
      </c>
    </row>
    <row r="33" spans="1:10" ht="12">
      <c r="A33" s="531"/>
      <c r="B33" s="533"/>
      <c r="C33" s="533"/>
      <c r="D33" s="86">
        <f>D32/B32</f>
        <v>0.4996999375870181</v>
      </c>
      <c r="E33" s="86">
        <f>E32/B32</f>
        <v>0.40965720869940947</v>
      </c>
      <c r="F33" s="86">
        <f>F32/B32</f>
        <v>0.1764967113159537</v>
      </c>
      <c r="G33" s="86">
        <f>G32/B32</f>
        <v>0.12368572663113928</v>
      </c>
      <c r="H33" s="86">
        <f>H32/B32</f>
        <v>0.10324547505881224</v>
      </c>
      <c r="I33" s="86">
        <f>I32/B32</f>
        <v>0.10729031638580824</v>
      </c>
      <c r="J33" s="86">
        <f>J32/B32</f>
        <v>0.5003120649095012</v>
      </c>
    </row>
    <row r="34" spans="1:10" ht="12">
      <c r="A34" s="531" t="s">
        <v>128</v>
      </c>
      <c r="B34" s="535">
        <v>9662700</v>
      </c>
      <c r="C34" s="536">
        <f>+B34/B26</f>
        <v>0.18545666017941662</v>
      </c>
      <c r="D34" s="85">
        <v>4127100</v>
      </c>
      <c r="E34" s="85">
        <v>3209700</v>
      </c>
      <c r="F34" s="85">
        <v>1430800</v>
      </c>
      <c r="G34" s="85">
        <v>1071400</v>
      </c>
      <c r="H34" s="85">
        <v>811700</v>
      </c>
      <c r="I34" s="85">
        <v>805600</v>
      </c>
      <c r="J34" s="85">
        <v>5535600</v>
      </c>
    </row>
    <row r="35" spans="1:10" ht="12">
      <c r="A35" s="531"/>
      <c r="B35" s="535"/>
      <c r="C35" s="533"/>
      <c r="D35" s="86">
        <f>D34/B34</f>
        <v>0.427116644416157</v>
      </c>
      <c r="E35" s="86">
        <f>E34/B34</f>
        <v>0.33217423701449905</v>
      </c>
      <c r="F35" s="86">
        <f>F34/B34</f>
        <v>0.1480745547310793</v>
      </c>
      <c r="G35" s="86">
        <f>G34/B34</f>
        <v>0.11087998178562927</v>
      </c>
      <c r="H35" s="86">
        <f>H34/B34</f>
        <v>0.0840034358926594</v>
      </c>
      <c r="I35" s="86">
        <f>I34/B34</f>
        <v>0.08337214236186573</v>
      </c>
      <c r="J35" s="86">
        <f>J34/B34</f>
        <v>0.5728833555838431</v>
      </c>
    </row>
    <row r="36" spans="1:10" ht="12">
      <c r="A36" s="531" t="s">
        <v>26</v>
      </c>
      <c r="B36" s="535">
        <v>5391700</v>
      </c>
      <c r="C36" s="536">
        <f>+B36/B26</f>
        <v>0.10348315426220006</v>
      </c>
      <c r="D36" s="85">
        <v>2364500</v>
      </c>
      <c r="E36" s="85">
        <v>1758600</v>
      </c>
      <c r="F36" s="85">
        <v>799700</v>
      </c>
      <c r="G36" s="85">
        <v>735000</v>
      </c>
      <c r="H36" s="85">
        <v>687000</v>
      </c>
      <c r="I36" s="85">
        <v>528400</v>
      </c>
      <c r="J36" s="85">
        <v>3027100</v>
      </c>
    </row>
    <row r="37" spans="1:10" ht="12">
      <c r="A37" s="531"/>
      <c r="B37" s="533"/>
      <c r="C37" s="533"/>
      <c r="D37" s="86">
        <f>D36/B36</f>
        <v>0.4385444294007456</v>
      </c>
      <c r="E37" s="86">
        <f>E36/B36</f>
        <v>0.32616799896136656</v>
      </c>
      <c r="F37" s="86">
        <f>F36/B36</f>
        <v>0.14832056679711408</v>
      </c>
      <c r="G37" s="86">
        <f>G36/B36</f>
        <v>0.136320640985218</v>
      </c>
      <c r="H37" s="86">
        <f>H36/B36</f>
        <v>0.12741806851271398</v>
      </c>
      <c r="I37" s="86">
        <f>I36/B36</f>
        <v>0.09800248530148191</v>
      </c>
      <c r="J37" s="86">
        <f>J36/B36</f>
        <v>0.5614370235732701</v>
      </c>
    </row>
    <row r="38" spans="1:10" ht="12">
      <c r="A38" s="531" t="s">
        <v>40</v>
      </c>
      <c r="B38" s="535">
        <v>5661800</v>
      </c>
      <c r="C38" s="536">
        <f>+B38/B26</f>
        <v>0.10866719639477795</v>
      </c>
      <c r="D38" s="85">
        <v>3384100</v>
      </c>
      <c r="E38" s="85">
        <v>2601900</v>
      </c>
      <c r="F38" s="85">
        <v>1456400</v>
      </c>
      <c r="G38" s="85">
        <v>1378600</v>
      </c>
      <c r="H38" s="85">
        <v>1991200</v>
      </c>
      <c r="I38" s="85">
        <v>957400</v>
      </c>
      <c r="J38" s="85">
        <v>2277700</v>
      </c>
    </row>
    <row r="39" spans="1:10" ht="12">
      <c r="A39" s="531"/>
      <c r="B39" s="533"/>
      <c r="C39" s="533"/>
      <c r="D39" s="86">
        <f>D38/B38</f>
        <v>0.5977074428626938</v>
      </c>
      <c r="E39" s="86">
        <f>E38/B38</f>
        <v>0.45955349888727964</v>
      </c>
      <c r="F39" s="86">
        <f>F38/B38</f>
        <v>0.2572326821858773</v>
      </c>
      <c r="G39" s="86">
        <f>G38/B38</f>
        <v>0.24349146914408845</v>
      </c>
      <c r="H39" s="86">
        <f>H38/B38</f>
        <v>0.3516902751775054</v>
      </c>
      <c r="I39" s="86">
        <f>I38/B38</f>
        <v>0.16909816666077926</v>
      </c>
      <c r="J39" s="86">
        <f>J38/B38</f>
        <v>0.40229255713730616</v>
      </c>
    </row>
    <row r="40" spans="1:10" ht="12">
      <c r="A40" s="531" t="s">
        <v>129</v>
      </c>
      <c r="B40" s="535">
        <v>5479600</v>
      </c>
      <c r="C40" s="536">
        <f>+B40/B26</f>
        <v>0.10517022313837035</v>
      </c>
      <c r="D40" s="85">
        <v>3724300</v>
      </c>
      <c r="E40" s="85">
        <v>3007400</v>
      </c>
      <c r="F40" s="85">
        <v>1853300</v>
      </c>
      <c r="G40" s="85">
        <v>1571400</v>
      </c>
      <c r="H40" s="85">
        <v>2617600</v>
      </c>
      <c r="I40" s="85">
        <v>1117000</v>
      </c>
      <c r="J40" s="85">
        <v>1755300</v>
      </c>
    </row>
    <row r="41" spans="1:10" ht="12">
      <c r="A41" s="531"/>
      <c r="B41" s="533"/>
      <c r="C41" s="533"/>
      <c r="D41" s="86">
        <f>D40/B40</f>
        <v>0.6796663990072268</v>
      </c>
      <c r="E41" s="86">
        <f>E40/B40</f>
        <v>0.5488356814366012</v>
      </c>
      <c r="F41" s="86">
        <f>F40/B40</f>
        <v>0.338218118110811</v>
      </c>
      <c r="G41" s="86">
        <f>G40/B40</f>
        <v>0.28677275713555733</v>
      </c>
      <c r="H41" s="86">
        <f>H40/B40</f>
        <v>0.47769910212424266</v>
      </c>
      <c r="I41" s="86">
        <f>I40/B40</f>
        <v>0.20384699613110446</v>
      </c>
      <c r="J41" s="86">
        <f>J40/B40</f>
        <v>0.3203336009927732</v>
      </c>
    </row>
    <row r="42" spans="1:10" ht="12">
      <c r="A42" s="531" t="s">
        <v>130</v>
      </c>
      <c r="B42" s="535">
        <v>5470600</v>
      </c>
      <c r="C42" s="536">
        <f>+B42/B26</f>
        <v>0.10499748571077613</v>
      </c>
      <c r="D42" s="85">
        <v>3722300</v>
      </c>
      <c r="E42" s="85">
        <v>2960100</v>
      </c>
      <c r="F42" s="85">
        <v>1838700</v>
      </c>
      <c r="G42" s="85">
        <v>1450300</v>
      </c>
      <c r="H42" s="85">
        <v>2530300</v>
      </c>
      <c r="I42" s="85">
        <v>1061100</v>
      </c>
      <c r="J42" s="85">
        <v>1748400</v>
      </c>
    </row>
    <row r="43" spans="1:10" ht="12">
      <c r="A43" s="531"/>
      <c r="B43" s="533"/>
      <c r="C43" s="533"/>
      <c r="D43" s="86">
        <f>D42/B42</f>
        <v>0.6804189668409315</v>
      </c>
      <c r="E43" s="86">
        <f>E42/B42</f>
        <v>0.5410923847475597</v>
      </c>
      <c r="F43" s="86">
        <f>F42/B42</f>
        <v>0.33610572880488426</v>
      </c>
      <c r="G43" s="86">
        <f>G42/B42</f>
        <v>0.26510803202573757</v>
      </c>
      <c r="H43" s="86">
        <f>H42/B42</f>
        <v>0.4625269623076079</v>
      </c>
      <c r="I43" s="86">
        <f>I42/B42</f>
        <v>0.19396409900193762</v>
      </c>
      <c r="J43" s="86">
        <f>J42/B42</f>
        <v>0.31959931268965014</v>
      </c>
    </row>
    <row r="44" spans="1:10" ht="12">
      <c r="A44" s="531" t="s">
        <v>131</v>
      </c>
      <c r="B44" s="535">
        <v>2132200</v>
      </c>
      <c r="C44" s="536">
        <f>+B44/B26</f>
        <v>0.040923415901823725</v>
      </c>
      <c r="D44" s="85">
        <v>1596200</v>
      </c>
      <c r="E44" s="85">
        <v>1341900</v>
      </c>
      <c r="F44" s="85">
        <v>798100</v>
      </c>
      <c r="G44" s="85">
        <v>554000</v>
      </c>
      <c r="H44" s="85">
        <v>1058300</v>
      </c>
      <c r="I44" s="85">
        <v>377900</v>
      </c>
      <c r="J44" s="85">
        <v>536000</v>
      </c>
    </row>
    <row r="45" spans="1:10" ht="12">
      <c r="A45" s="531"/>
      <c r="B45" s="533"/>
      <c r="C45" s="533"/>
      <c r="D45" s="86">
        <f>D44/B44</f>
        <v>0.7486164524903856</v>
      </c>
      <c r="E45" s="86">
        <f>E44/B44</f>
        <v>0.6293499671700591</v>
      </c>
      <c r="F45" s="86">
        <f>F44/B44</f>
        <v>0.3743082262451928</v>
      </c>
      <c r="G45" s="86">
        <f>G44/B44</f>
        <v>0.2598255323140418</v>
      </c>
      <c r="H45" s="86">
        <f>H44/B44</f>
        <v>0.49634180658474814</v>
      </c>
      <c r="I45" s="86">
        <f>I44/B44</f>
        <v>0.17723478097739423</v>
      </c>
      <c r="J45" s="86">
        <f>J44/B44</f>
        <v>0.2513835475096145</v>
      </c>
    </row>
    <row r="46" ht="12">
      <c r="A46" s="244" t="s">
        <v>160</v>
      </c>
    </row>
  </sheetData>
  <sheetProtection/>
  <mergeCells count="70">
    <mergeCell ref="A44:A45"/>
    <mergeCell ref="B44:B45"/>
    <mergeCell ref="C44:C45"/>
    <mergeCell ref="A40:A41"/>
    <mergeCell ref="B40:B41"/>
    <mergeCell ref="C40:C41"/>
    <mergeCell ref="A42:A43"/>
    <mergeCell ref="B42:B43"/>
    <mergeCell ref="C42:C43"/>
    <mergeCell ref="A36:A37"/>
    <mergeCell ref="B36:B37"/>
    <mergeCell ref="C36:C37"/>
    <mergeCell ref="A38:A39"/>
    <mergeCell ref="B38:B39"/>
    <mergeCell ref="C38:C39"/>
    <mergeCell ref="A32:A33"/>
    <mergeCell ref="B32:B33"/>
    <mergeCell ref="C32:C33"/>
    <mergeCell ref="A34:A35"/>
    <mergeCell ref="B34:B35"/>
    <mergeCell ref="C34:C35"/>
    <mergeCell ref="B26:B27"/>
    <mergeCell ref="C26:C27"/>
    <mergeCell ref="A28:A29"/>
    <mergeCell ref="B28:B29"/>
    <mergeCell ref="C28:C29"/>
    <mergeCell ref="A30:A31"/>
    <mergeCell ref="B30:B31"/>
    <mergeCell ref="C30:C31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H4:H5"/>
    <mergeCell ref="I4:I5"/>
    <mergeCell ref="B6:B7"/>
    <mergeCell ref="C6:C7"/>
    <mergeCell ref="A8:A9"/>
    <mergeCell ref="B8:B9"/>
    <mergeCell ref="C8:C9"/>
    <mergeCell ref="A1:J1"/>
    <mergeCell ref="A2:A5"/>
    <mergeCell ref="B2:B5"/>
    <mergeCell ref="C2:C5"/>
    <mergeCell ref="D2:D5"/>
    <mergeCell ref="J2:J5"/>
    <mergeCell ref="E3:I3"/>
    <mergeCell ref="E4:E5"/>
    <mergeCell ref="F4:F5"/>
    <mergeCell ref="G4:G5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00" workbookViewId="0" topLeftCell="A1">
      <selection activeCell="L6" sqref="L6"/>
    </sheetView>
  </sheetViews>
  <sheetFormatPr defaultColWidth="9.00390625" defaultRowHeight="12.75"/>
  <cols>
    <col min="1" max="1" width="31.625" style="72" bestFit="1" customWidth="1"/>
    <col min="2" max="2" width="8.75390625" style="72" bestFit="1" customWidth="1"/>
    <col min="3" max="3" width="7.25390625" style="72" customWidth="1"/>
    <col min="4" max="4" width="8.75390625" style="72" bestFit="1" customWidth="1"/>
    <col min="5" max="5" width="7.125" style="72" customWidth="1"/>
    <col min="6" max="6" width="11.875" style="72" bestFit="1" customWidth="1"/>
    <col min="7" max="7" width="7.25390625" style="72" customWidth="1"/>
    <col min="8" max="8" width="11.875" style="72" bestFit="1" customWidth="1"/>
    <col min="9" max="9" width="7.25390625" style="72" customWidth="1"/>
    <col min="10" max="16384" width="9.125" style="72" customWidth="1"/>
  </cols>
  <sheetData>
    <row r="1" spans="1:9" ht="24" customHeight="1">
      <c r="A1" s="385" t="s">
        <v>212</v>
      </c>
      <c r="B1" s="385"/>
      <c r="C1" s="385"/>
      <c r="D1" s="385"/>
      <c r="E1" s="385"/>
      <c r="F1" s="385"/>
      <c r="G1" s="385"/>
      <c r="H1" s="385"/>
      <c r="I1" s="385"/>
    </row>
    <row r="2" spans="1:9" ht="19.5" customHeight="1" thickBot="1">
      <c r="A2" s="456" t="s">
        <v>41</v>
      </c>
      <c r="B2" s="545" t="s">
        <v>0</v>
      </c>
      <c r="C2" s="512"/>
      <c r="D2" s="513"/>
      <c r="E2" s="546"/>
      <c r="F2" s="540" t="s">
        <v>9</v>
      </c>
      <c r="G2" s="512"/>
      <c r="H2" s="513"/>
      <c r="I2" s="513"/>
    </row>
    <row r="3" spans="1:9" ht="19.5" customHeight="1">
      <c r="A3" s="456"/>
      <c r="B3" s="545" t="s">
        <v>88</v>
      </c>
      <c r="C3" s="541"/>
      <c r="D3" s="542" t="s">
        <v>89</v>
      </c>
      <c r="E3" s="547"/>
      <c r="F3" s="540" t="s">
        <v>88</v>
      </c>
      <c r="G3" s="541"/>
      <c r="H3" s="542" t="s">
        <v>89</v>
      </c>
      <c r="I3" s="543"/>
    </row>
    <row r="4" spans="1:9" ht="19.5" customHeight="1">
      <c r="A4" s="544"/>
      <c r="B4" s="209" t="s">
        <v>45</v>
      </c>
      <c r="C4" s="210" t="s">
        <v>43</v>
      </c>
      <c r="D4" s="139" t="s">
        <v>45</v>
      </c>
      <c r="E4" s="248" t="s">
        <v>43</v>
      </c>
      <c r="F4" s="325" t="s">
        <v>45</v>
      </c>
      <c r="G4" s="248" t="s">
        <v>43</v>
      </c>
      <c r="H4" s="139" t="s">
        <v>45</v>
      </c>
      <c r="I4" s="140" t="s">
        <v>43</v>
      </c>
    </row>
    <row r="5" spans="1:9" ht="27.75" customHeight="1">
      <c r="A5" s="135" t="s">
        <v>134</v>
      </c>
      <c r="B5" s="70">
        <v>732000</v>
      </c>
      <c r="C5" s="130">
        <f aca="true" t="shared" si="0" ref="C5:C13">+B5/$B$5</f>
        <v>1</v>
      </c>
      <c r="D5" s="131">
        <v>718000</v>
      </c>
      <c r="E5" s="130">
        <v>1</v>
      </c>
      <c r="F5" s="317">
        <v>50132000</v>
      </c>
      <c r="G5" s="130">
        <v>1</v>
      </c>
      <c r="H5" s="131">
        <v>52289000</v>
      </c>
      <c r="I5" s="132">
        <v>1</v>
      </c>
    </row>
    <row r="6" spans="1:9" ht="27.75" customHeight="1">
      <c r="A6" s="27" t="s">
        <v>135</v>
      </c>
      <c r="B6" s="136">
        <v>429000</v>
      </c>
      <c r="C6" s="130">
        <f t="shared" si="0"/>
        <v>0.5860655737704918</v>
      </c>
      <c r="D6" s="141">
        <v>423000</v>
      </c>
      <c r="E6" s="130">
        <f>+D6/D5</f>
        <v>0.5891364902506964</v>
      </c>
      <c r="F6" s="326">
        <v>26453000</v>
      </c>
      <c r="G6" s="130">
        <v>0.528</v>
      </c>
      <c r="H6" s="141">
        <v>27204000</v>
      </c>
      <c r="I6" s="132">
        <f>H6/H5</f>
        <v>0.5202623878827287</v>
      </c>
    </row>
    <row r="7" spans="1:9" ht="27.75" customHeight="1">
      <c r="A7" s="137" t="s">
        <v>136</v>
      </c>
      <c r="B7" s="136">
        <v>415000</v>
      </c>
      <c r="C7" s="130">
        <f t="shared" si="0"/>
        <v>0.5669398907103825</v>
      </c>
      <c r="D7" s="141">
        <v>413000</v>
      </c>
      <c r="E7" s="130">
        <f aca="true" t="shared" si="1" ref="E7:E13">+D7/$D$5</f>
        <v>0.575208913649025</v>
      </c>
      <c r="F7" s="326">
        <v>25815000</v>
      </c>
      <c r="G7" s="130">
        <v>0.515</v>
      </c>
      <c r="H7" s="141">
        <v>26625000</v>
      </c>
      <c r="I7" s="132">
        <f>H7/H5</f>
        <v>0.5091893132398784</v>
      </c>
    </row>
    <row r="8" spans="1:9" ht="27.75" customHeight="1">
      <c r="A8" s="137" t="s">
        <v>137</v>
      </c>
      <c r="B8" s="136">
        <v>68000</v>
      </c>
      <c r="C8" s="130">
        <f t="shared" si="0"/>
        <v>0.09289617486338798</v>
      </c>
      <c r="D8" s="141">
        <v>56000</v>
      </c>
      <c r="E8" s="130">
        <f t="shared" si="1"/>
        <v>0.07799442896935933</v>
      </c>
      <c r="F8" s="326">
        <v>3673000</v>
      </c>
      <c r="G8" s="130">
        <v>0.073</v>
      </c>
      <c r="H8" s="141">
        <v>3644000</v>
      </c>
      <c r="I8" s="132">
        <f>H8/H5</f>
        <v>0.06968960966933772</v>
      </c>
    </row>
    <row r="9" spans="1:9" ht="27.75" customHeight="1">
      <c r="A9" s="138" t="s">
        <v>138</v>
      </c>
      <c r="B9" s="136">
        <v>420000</v>
      </c>
      <c r="C9" s="130">
        <f t="shared" si="0"/>
        <v>0.5737704918032787</v>
      </c>
      <c r="D9" s="141">
        <v>423000</v>
      </c>
      <c r="E9" s="130">
        <f t="shared" si="1"/>
        <v>0.5891364902506964</v>
      </c>
      <c r="F9" s="326">
        <v>25512000</v>
      </c>
      <c r="G9" s="130">
        <v>0.509</v>
      </c>
      <c r="H9" s="141">
        <v>26654000</v>
      </c>
      <c r="I9" s="132">
        <f>H9/H5</f>
        <v>0.5097439231960833</v>
      </c>
    </row>
    <row r="10" spans="1:9" ht="27.75" customHeight="1">
      <c r="A10" s="137" t="s">
        <v>139</v>
      </c>
      <c r="B10" s="136">
        <v>396000</v>
      </c>
      <c r="C10" s="130">
        <f t="shared" si="0"/>
        <v>0.5409836065573771</v>
      </c>
      <c r="D10" s="141">
        <v>403000</v>
      </c>
      <c r="E10" s="130">
        <f>+D10/$D$5</f>
        <v>0.5612813370473537</v>
      </c>
      <c r="F10" s="326">
        <v>24595000</v>
      </c>
      <c r="G10" s="130">
        <v>0.491</v>
      </c>
      <c r="H10" s="141">
        <v>25815000</v>
      </c>
      <c r="I10" s="132">
        <f>H10/H5</f>
        <v>0.493698483428637</v>
      </c>
    </row>
    <row r="11" spans="1:9" ht="27.75" customHeight="1">
      <c r="A11" s="137" t="s">
        <v>145</v>
      </c>
      <c r="B11" s="70">
        <v>208000</v>
      </c>
      <c r="C11" s="130">
        <f t="shared" si="0"/>
        <v>0.28415300546448086</v>
      </c>
      <c r="D11" s="131">
        <v>194000</v>
      </c>
      <c r="E11" s="130">
        <f t="shared" si="1"/>
        <v>0.27019498607242337</v>
      </c>
      <c r="F11" s="317">
        <v>8001000</v>
      </c>
      <c r="G11" s="130">
        <v>0.16</v>
      </c>
      <c r="H11" s="131">
        <v>7780000</v>
      </c>
      <c r="I11" s="132">
        <f>H11/H5</f>
        <v>0.14878846411291094</v>
      </c>
    </row>
    <row r="12" spans="1:9" ht="27.75" customHeight="1">
      <c r="A12" s="137" t="s">
        <v>140</v>
      </c>
      <c r="B12" s="70">
        <v>85000</v>
      </c>
      <c r="C12" s="130">
        <f t="shared" si="0"/>
        <v>0.11612021857923498</v>
      </c>
      <c r="D12" s="131">
        <v>94000</v>
      </c>
      <c r="E12" s="130">
        <f t="shared" si="1"/>
        <v>0.1309192200557103</v>
      </c>
      <c r="F12" s="317">
        <v>4780000</v>
      </c>
      <c r="G12" s="130">
        <v>0.095</v>
      </c>
      <c r="H12" s="131">
        <v>5257000</v>
      </c>
      <c r="I12" s="132">
        <f>H12/H5</f>
        <v>0.10053739792308133</v>
      </c>
    </row>
    <row r="13" spans="1:9" ht="27.75" customHeight="1" thickBot="1">
      <c r="A13" s="138" t="s">
        <v>141</v>
      </c>
      <c r="B13" s="70">
        <v>259000</v>
      </c>
      <c r="C13" s="130">
        <f t="shared" si="0"/>
        <v>0.35382513661202186</v>
      </c>
      <c r="D13" s="133">
        <v>247000</v>
      </c>
      <c r="E13" s="314">
        <f t="shared" si="1"/>
        <v>0.34401114206128136</v>
      </c>
      <c r="F13" s="317">
        <v>18147000</v>
      </c>
      <c r="G13" s="130">
        <v>0.362</v>
      </c>
      <c r="H13" s="133">
        <v>18472000</v>
      </c>
      <c r="I13" s="134">
        <f>H13/H5</f>
        <v>0.35326741762129704</v>
      </c>
    </row>
    <row r="14" spans="1:6" ht="12" customHeight="1">
      <c r="A14" s="539"/>
      <c r="B14" s="539"/>
      <c r="C14" s="539"/>
      <c r="D14" s="539"/>
      <c r="E14" s="539"/>
      <c r="F14" s="149"/>
    </row>
    <row r="15" spans="1:6" ht="12">
      <c r="A15" s="539"/>
      <c r="B15" s="539"/>
      <c r="C15" s="539"/>
      <c r="D15" s="539"/>
      <c r="E15" s="539"/>
      <c r="F15" s="149"/>
    </row>
    <row r="16" spans="1:6" ht="12">
      <c r="A16" s="539"/>
      <c r="B16" s="539"/>
      <c r="C16" s="539"/>
      <c r="D16" s="539"/>
      <c r="E16" s="539"/>
      <c r="F16" s="149"/>
    </row>
    <row r="17" spans="1:6" ht="12">
      <c r="A17" s="539"/>
      <c r="B17" s="539"/>
      <c r="C17" s="539"/>
      <c r="D17" s="539"/>
      <c r="E17" s="539"/>
      <c r="F17" s="149"/>
    </row>
  </sheetData>
  <sheetProtection/>
  <mergeCells count="9">
    <mergeCell ref="A14:E17"/>
    <mergeCell ref="A1:I1"/>
    <mergeCell ref="F2:I2"/>
    <mergeCell ref="F3:G3"/>
    <mergeCell ref="H3:I3"/>
    <mergeCell ref="A2:A4"/>
    <mergeCell ref="B2:E2"/>
    <mergeCell ref="B3:C3"/>
    <mergeCell ref="D3:E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1" r:id="rId1"/>
  <ignoredErrors>
    <ignoredError sqref="I6:I13" evalError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K33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8" sqref="H8"/>
    </sheetView>
  </sheetViews>
  <sheetFormatPr defaultColWidth="9.00390625" defaultRowHeight="12.75"/>
  <cols>
    <col min="1" max="1" width="18.75390625" style="83" customWidth="1"/>
    <col min="2" max="3" width="10.75390625" style="243" customWidth="1"/>
    <col min="4" max="5" width="10.75390625" style="223" customWidth="1"/>
    <col min="6" max="6" width="10.75390625" style="243" customWidth="1"/>
    <col min="7" max="8" width="11.75390625" style="243" customWidth="1"/>
    <col min="9" max="9" width="10.75390625" style="83" customWidth="1"/>
    <col min="10" max="10" width="11.75390625" style="83" customWidth="1"/>
    <col min="11" max="11" width="10.75390625" style="83" customWidth="1"/>
    <col min="12" max="17" width="9.125" style="83" customWidth="1"/>
    <col min="18" max="18" width="12.125" style="83" customWidth="1"/>
    <col min="19" max="16384" width="9.125" style="83" customWidth="1"/>
  </cols>
  <sheetData>
    <row r="1" spans="1:11" ht="24.75" customHeight="1">
      <c r="A1" s="550" t="s">
        <v>71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</row>
    <row r="2" spans="1:11" ht="19.5" customHeight="1">
      <c r="A2" s="525" t="s">
        <v>167</v>
      </c>
      <c r="B2" s="576" t="s">
        <v>221</v>
      </c>
      <c r="C2" s="557"/>
      <c r="D2" s="557"/>
      <c r="E2" s="557"/>
      <c r="F2" s="557"/>
      <c r="G2" s="556" t="s">
        <v>222</v>
      </c>
      <c r="H2" s="557"/>
      <c r="I2" s="557"/>
      <c r="J2" s="557"/>
      <c r="K2" s="558"/>
    </row>
    <row r="3" spans="1:11" ht="30" customHeight="1">
      <c r="A3" s="525"/>
      <c r="B3" s="178" t="s">
        <v>45</v>
      </c>
      <c r="C3" s="559" t="s">
        <v>44</v>
      </c>
      <c r="D3" s="559"/>
      <c r="E3" s="560" t="s">
        <v>164</v>
      </c>
      <c r="F3" s="577"/>
      <c r="G3" s="327" t="s">
        <v>45</v>
      </c>
      <c r="H3" s="559" t="s">
        <v>44</v>
      </c>
      <c r="I3" s="559"/>
      <c r="J3" s="560" t="s">
        <v>164</v>
      </c>
      <c r="K3" s="561"/>
    </row>
    <row r="4" spans="1:11" ht="19.5" customHeight="1">
      <c r="A4" s="525"/>
      <c r="B4" s="177"/>
      <c r="C4" s="212" t="s">
        <v>45</v>
      </c>
      <c r="D4" s="562" t="s">
        <v>166</v>
      </c>
      <c r="E4" s="212" t="s">
        <v>45</v>
      </c>
      <c r="F4" s="578" t="s">
        <v>166</v>
      </c>
      <c r="G4" s="328"/>
      <c r="H4" s="249" t="s">
        <v>45</v>
      </c>
      <c r="I4" s="562" t="s">
        <v>166</v>
      </c>
      <c r="J4" s="249" t="s">
        <v>45</v>
      </c>
      <c r="K4" s="562" t="s">
        <v>166</v>
      </c>
    </row>
    <row r="5" spans="1:11" ht="24.75" customHeight="1" thickBot="1">
      <c r="A5" s="524"/>
      <c r="B5" s="339" t="s">
        <v>161</v>
      </c>
      <c r="C5" s="340" t="s">
        <v>163</v>
      </c>
      <c r="D5" s="563"/>
      <c r="E5" s="340" t="s">
        <v>163</v>
      </c>
      <c r="F5" s="579"/>
      <c r="G5" s="341" t="s">
        <v>161</v>
      </c>
      <c r="H5" s="340" t="s">
        <v>163</v>
      </c>
      <c r="I5" s="563"/>
      <c r="J5" s="340" t="s">
        <v>163</v>
      </c>
      <c r="K5" s="563"/>
    </row>
    <row r="6" spans="1:11" ht="17.25" customHeight="1" thickTop="1">
      <c r="A6" s="342" t="s">
        <v>37</v>
      </c>
      <c r="B6" s="334">
        <v>718000</v>
      </c>
      <c r="C6" s="334">
        <v>413000</v>
      </c>
      <c r="D6" s="564">
        <f>+C6/$B$6</f>
        <v>0.575208913649025</v>
      </c>
      <c r="E6" s="334">
        <v>403000</v>
      </c>
      <c r="F6" s="574">
        <f>+E6/$B$6</f>
        <v>0.5612813370473537</v>
      </c>
      <c r="G6" s="335">
        <v>52289000</v>
      </c>
      <c r="H6" s="334">
        <v>26625000</v>
      </c>
      <c r="I6" s="564">
        <f>H6/G6</f>
        <v>0.5091893132398784</v>
      </c>
      <c r="J6" s="334">
        <v>25815000</v>
      </c>
      <c r="K6" s="564">
        <f>J6/G6</f>
        <v>0.493698483428637</v>
      </c>
    </row>
    <row r="7" spans="1:11" ht="17.25" customHeight="1" thickBot="1">
      <c r="A7" s="336" t="s">
        <v>43</v>
      </c>
      <c r="B7" s="337">
        <v>1</v>
      </c>
      <c r="C7" s="337">
        <v>1</v>
      </c>
      <c r="D7" s="565"/>
      <c r="E7" s="337">
        <v>1</v>
      </c>
      <c r="F7" s="575"/>
      <c r="G7" s="338">
        <v>1</v>
      </c>
      <c r="H7" s="337">
        <v>1</v>
      </c>
      <c r="I7" s="565"/>
      <c r="J7" s="337">
        <v>1</v>
      </c>
      <c r="K7" s="565"/>
    </row>
    <row r="8" spans="1:11" ht="16.5" customHeight="1" thickTop="1">
      <c r="A8" s="331" t="s">
        <v>46</v>
      </c>
      <c r="B8" s="30">
        <v>100000</v>
      </c>
      <c r="C8" s="30">
        <v>82000</v>
      </c>
      <c r="D8" s="552">
        <f>+C8/$B8</f>
        <v>0.82</v>
      </c>
      <c r="E8" s="30">
        <v>80000</v>
      </c>
      <c r="F8" s="568">
        <f>+E8/B8</f>
        <v>0.8</v>
      </c>
      <c r="G8" s="332">
        <v>5426000</v>
      </c>
      <c r="H8" s="30">
        <v>4249000</v>
      </c>
      <c r="I8" s="552">
        <f>H8/G8</f>
        <v>0.7830814596387763</v>
      </c>
      <c r="J8" s="30">
        <v>4142000</v>
      </c>
      <c r="K8" s="566">
        <f>J8/G8</f>
        <v>0.7633615923332104</v>
      </c>
    </row>
    <row r="9" spans="1:11" ht="16.5" customHeight="1">
      <c r="A9" s="146" t="s">
        <v>43</v>
      </c>
      <c r="B9" s="147">
        <f>+B8/$B$6</f>
        <v>0.1392757660167131</v>
      </c>
      <c r="C9" s="147">
        <f>+C8/C$6</f>
        <v>0.19854721549636803</v>
      </c>
      <c r="D9" s="549"/>
      <c r="E9" s="147">
        <f>+E8/E$6</f>
        <v>0.19851116625310175</v>
      </c>
      <c r="F9" s="569"/>
      <c r="G9" s="329">
        <f>+G8/$G$6</f>
        <v>0.10376943525406873</v>
      </c>
      <c r="H9" s="147">
        <f>+H8/H$6</f>
        <v>0.1595868544600939</v>
      </c>
      <c r="I9" s="549"/>
      <c r="J9" s="147">
        <f>+J8/J$6</f>
        <v>0.16044935115243075</v>
      </c>
      <c r="K9" s="567"/>
    </row>
    <row r="10" spans="1:11" ht="16.5" customHeight="1">
      <c r="A10" s="142" t="s">
        <v>47</v>
      </c>
      <c r="B10" s="36">
        <v>37000</v>
      </c>
      <c r="C10" s="36">
        <v>34000</v>
      </c>
      <c r="D10" s="548">
        <f>+C10/$B10</f>
        <v>0.918918918918919</v>
      </c>
      <c r="E10" s="36">
        <v>33000</v>
      </c>
      <c r="F10" s="570">
        <f>+E10/$B10</f>
        <v>0.8918918918918919</v>
      </c>
      <c r="G10" s="318">
        <v>1063000</v>
      </c>
      <c r="H10" s="36">
        <v>990000</v>
      </c>
      <c r="I10" s="548">
        <f>H10/G10</f>
        <v>0.9313264346190028</v>
      </c>
      <c r="J10" s="36">
        <v>989000</v>
      </c>
      <c r="K10" s="548">
        <f>J10/G10</f>
        <v>0.9303857008466604</v>
      </c>
    </row>
    <row r="11" spans="1:11" ht="16.5" customHeight="1">
      <c r="A11" s="146" t="s">
        <v>43</v>
      </c>
      <c r="B11" s="147">
        <f>+B10/$B$6</f>
        <v>0.05153203342618384</v>
      </c>
      <c r="C11" s="147">
        <f>+C10/C$6</f>
        <v>0.08232445520581114</v>
      </c>
      <c r="D11" s="549"/>
      <c r="E11" s="147">
        <f>+E10/E$6</f>
        <v>0.08188585607940446</v>
      </c>
      <c r="F11" s="569"/>
      <c r="G11" s="329">
        <f>+G10/$G$6</f>
        <v>0.020329323567098243</v>
      </c>
      <c r="H11" s="147">
        <f>+H10/H$6</f>
        <v>0.03718309859154929</v>
      </c>
      <c r="I11" s="549"/>
      <c r="J11" s="147">
        <f>+J10/J$6</f>
        <v>0.03831105946155336</v>
      </c>
      <c r="K11" s="549"/>
    </row>
    <row r="12" spans="1:11" ht="16.5" customHeight="1">
      <c r="A12" s="143" t="s">
        <v>48</v>
      </c>
      <c r="B12" s="36">
        <v>63000</v>
      </c>
      <c r="C12" s="36">
        <v>48000</v>
      </c>
      <c r="D12" s="548">
        <f>+C12/$B12</f>
        <v>0.7619047619047619</v>
      </c>
      <c r="E12" s="36">
        <v>46000</v>
      </c>
      <c r="F12" s="570">
        <f>+E12/$B12</f>
        <v>0.7301587301587301</v>
      </c>
      <c r="G12" s="318">
        <v>4364000</v>
      </c>
      <c r="H12" s="36">
        <v>3259000</v>
      </c>
      <c r="I12" s="548">
        <f>H12/G12</f>
        <v>0.7467919340054996</v>
      </c>
      <c r="J12" s="36">
        <v>3153000</v>
      </c>
      <c r="K12" s="548">
        <f>J12/G12</f>
        <v>0.7225022914757103</v>
      </c>
    </row>
    <row r="13" spans="1:11" ht="16.5" customHeight="1" thickBot="1">
      <c r="A13" s="330" t="s">
        <v>43</v>
      </c>
      <c r="B13" s="68">
        <f>+B12/$B$6</f>
        <v>0.08774373259052924</v>
      </c>
      <c r="C13" s="68">
        <f>+C12/C$6</f>
        <v>0.1162227602905569</v>
      </c>
      <c r="D13" s="553"/>
      <c r="E13" s="68">
        <f>+E12/E$6</f>
        <v>0.1141439205955335</v>
      </c>
      <c r="F13" s="572"/>
      <c r="G13" s="286">
        <f>+G12/$G$6</f>
        <v>0.08345923616821893</v>
      </c>
      <c r="H13" s="68">
        <f>+H12/H$6</f>
        <v>0.1224037558685446</v>
      </c>
      <c r="I13" s="553"/>
      <c r="J13" s="68">
        <f>+J12/J$6</f>
        <v>0.12213829169087739</v>
      </c>
      <c r="K13" s="553"/>
    </row>
    <row r="14" spans="1:11" ht="16.5" customHeight="1" thickTop="1">
      <c r="A14" s="333" t="s">
        <v>49</v>
      </c>
      <c r="B14" s="334">
        <v>325000</v>
      </c>
      <c r="C14" s="334">
        <v>161000</v>
      </c>
      <c r="D14" s="554">
        <f>+C14/$B14</f>
        <v>0.49538461538461537</v>
      </c>
      <c r="E14" s="334">
        <v>155000</v>
      </c>
      <c r="F14" s="573">
        <f>+E14/$B14</f>
        <v>0.47692307692307695</v>
      </c>
      <c r="G14" s="335">
        <v>23316000</v>
      </c>
      <c r="H14" s="334">
        <v>13534000</v>
      </c>
      <c r="I14" s="554">
        <f>H14/G14</f>
        <v>0.5804597701149425</v>
      </c>
      <c r="J14" s="334">
        <v>13005000</v>
      </c>
      <c r="K14" s="554">
        <f>J14/G14</f>
        <v>0.5577714873906331</v>
      </c>
    </row>
    <row r="15" spans="1:11" ht="16.5" customHeight="1">
      <c r="A15" s="146" t="s">
        <v>43</v>
      </c>
      <c r="B15" s="147">
        <f>+B14/$B$6</f>
        <v>0.45264623955431754</v>
      </c>
      <c r="C15" s="147">
        <f>+C14/C$6</f>
        <v>0.3898305084745763</v>
      </c>
      <c r="D15" s="549"/>
      <c r="E15" s="147">
        <f>+E14/E$6</f>
        <v>0.38461538461538464</v>
      </c>
      <c r="F15" s="569"/>
      <c r="G15" s="329">
        <f>+G14/$G$6</f>
        <v>0.4459064047887701</v>
      </c>
      <c r="H15" s="147">
        <f>+H14/H$6</f>
        <v>0.5083192488262911</v>
      </c>
      <c r="I15" s="549"/>
      <c r="J15" s="147">
        <f>+J14/J$6</f>
        <v>0.5037768739105172</v>
      </c>
      <c r="K15" s="549"/>
    </row>
    <row r="16" spans="1:11" ht="22.5" customHeight="1">
      <c r="A16" s="144" t="s">
        <v>50</v>
      </c>
      <c r="B16" s="36">
        <v>220000</v>
      </c>
      <c r="C16" s="36">
        <v>109000</v>
      </c>
      <c r="D16" s="548">
        <f>+C16/$B16</f>
        <v>0.4954545454545455</v>
      </c>
      <c r="E16" s="36">
        <v>104000</v>
      </c>
      <c r="F16" s="570">
        <f>+E16/$B16</f>
        <v>0.4727272727272727</v>
      </c>
      <c r="G16" s="318">
        <v>16508000</v>
      </c>
      <c r="H16" s="36">
        <v>9874000</v>
      </c>
      <c r="I16" s="548">
        <f>H16/G16</f>
        <v>0.5981342379452387</v>
      </c>
      <c r="J16" s="36">
        <v>9480000</v>
      </c>
      <c r="K16" s="548">
        <f>J16/G16</f>
        <v>0.5742670220499152</v>
      </c>
    </row>
    <row r="17" spans="1:11" ht="16.5" customHeight="1">
      <c r="A17" s="146" t="s">
        <v>43</v>
      </c>
      <c r="B17" s="147">
        <f>+B16/$B$6</f>
        <v>0.3064066852367688</v>
      </c>
      <c r="C17" s="147">
        <f>+C16/C$6</f>
        <v>0.2639225181598063</v>
      </c>
      <c r="D17" s="549"/>
      <c r="E17" s="147">
        <f>+E16/E$6</f>
        <v>0.25806451612903225</v>
      </c>
      <c r="F17" s="569"/>
      <c r="G17" s="329">
        <f>+G16/$G$6</f>
        <v>0.31570693644934883</v>
      </c>
      <c r="H17" s="147">
        <f>+H16/H$6</f>
        <v>0.3708544600938967</v>
      </c>
      <c r="I17" s="549"/>
      <c r="J17" s="147">
        <f>+J16/J$6</f>
        <v>0.3672283556072051</v>
      </c>
      <c r="K17" s="549"/>
    </row>
    <row r="18" spans="1:11" ht="16.5" customHeight="1">
      <c r="A18" s="145" t="s">
        <v>51</v>
      </c>
      <c r="B18" s="36">
        <v>41000</v>
      </c>
      <c r="C18" s="36">
        <v>20000</v>
      </c>
      <c r="D18" s="548">
        <f>+C18/$B18</f>
        <v>0.4878048780487805</v>
      </c>
      <c r="E18" s="36">
        <v>18000</v>
      </c>
      <c r="F18" s="570">
        <f>+E18/$B18</f>
        <v>0.43902439024390244</v>
      </c>
      <c r="G18" s="318">
        <v>1948000</v>
      </c>
      <c r="H18" s="36">
        <v>1243000</v>
      </c>
      <c r="I18" s="548">
        <f>H18/G18</f>
        <v>0.6380903490759754</v>
      </c>
      <c r="J18" s="36">
        <v>1181000</v>
      </c>
      <c r="K18" s="548">
        <f>J18/G18</f>
        <v>0.6062628336755647</v>
      </c>
    </row>
    <row r="19" spans="1:11" ht="16.5" customHeight="1">
      <c r="A19" s="146" t="s">
        <v>43</v>
      </c>
      <c r="B19" s="147">
        <f>+B18/$B$6</f>
        <v>0.057103064066852366</v>
      </c>
      <c r="C19" s="147">
        <f>+C18/C$6</f>
        <v>0.048426150121065374</v>
      </c>
      <c r="D19" s="549"/>
      <c r="E19" s="147">
        <f>+E18/E$6</f>
        <v>0.04466501240694789</v>
      </c>
      <c r="F19" s="569"/>
      <c r="G19" s="329">
        <f>+G18/$G$6</f>
        <v>0.037254489471973073</v>
      </c>
      <c r="H19" s="147">
        <f>+H18/H$6</f>
        <v>0.04668544600938967</v>
      </c>
      <c r="I19" s="549"/>
      <c r="J19" s="147">
        <f>+J18/J$6</f>
        <v>0.04574859577764866</v>
      </c>
      <c r="K19" s="549"/>
    </row>
    <row r="20" spans="1:11" ht="16.5" customHeight="1">
      <c r="A20" s="145" t="s">
        <v>146</v>
      </c>
      <c r="B20" s="36">
        <v>6000</v>
      </c>
      <c r="C20" s="36">
        <v>3000</v>
      </c>
      <c r="D20" s="548">
        <f>+C20/$B20</f>
        <v>0.5</v>
      </c>
      <c r="E20" s="36">
        <v>3000</v>
      </c>
      <c r="F20" s="570">
        <f>+E20/$B20</f>
        <v>0.5</v>
      </c>
      <c r="G20" s="318">
        <v>745000</v>
      </c>
      <c r="H20" s="36">
        <v>314000</v>
      </c>
      <c r="I20" s="548">
        <f>H20/G20</f>
        <v>0.4214765100671141</v>
      </c>
      <c r="J20" s="36">
        <v>303000</v>
      </c>
      <c r="K20" s="548">
        <f>J20/G20</f>
        <v>0.40671140939597317</v>
      </c>
    </row>
    <row r="21" spans="1:11" ht="16.5" customHeight="1">
      <c r="A21" s="146" t="s">
        <v>43</v>
      </c>
      <c r="B21" s="147">
        <f>+B20/$B$6</f>
        <v>0.008356545961002786</v>
      </c>
      <c r="C21" s="147">
        <f>+C20/C$6</f>
        <v>0.007263922518159807</v>
      </c>
      <c r="D21" s="549"/>
      <c r="E21" s="147">
        <f>+E20/E$6</f>
        <v>0.007444168734491315</v>
      </c>
      <c r="F21" s="569"/>
      <c r="G21" s="329">
        <f>+G20/$G$6</f>
        <v>0.01424773853009237</v>
      </c>
      <c r="H21" s="147">
        <f>+H20/H$6</f>
        <v>0.011793427230046949</v>
      </c>
      <c r="I21" s="549"/>
      <c r="J21" s="147">
        <f>+J20/J$6</f>
        <v>0.011737361998837886</v>
      </c>
      <c r="K21" s="549"/>
    </row>
    <row r="22" spans="1:11" ht="16.5" customHeight="1">
      <c r="A22" s="143" t="s">
        <v>147</v>
      </c>
      <c r="B22" s="36">
        <v>58000</v>
      </c>
      <c r="C22" s="36">
        <v>30000</v>
      </c>
      <c r="D22" s="548">
        <f>+C22/$B22</f>
        <v>0.5172413793103449</v>
      </c>
      <c r="E22" s="36">
        <v>30000</v>
      </c>
      <c r="F22" s="570">
        <f>+E22/$B22</f>
        <v>0.5172413793103449</v>
      </c>
      <c r="G22" s="318">
        <v>4115000</v>
      </c>
      <c r="H22" s="36">
        <v>2102000</v>
      </c>
      <c r="I22" s="548">
        <f>H22/G22</f>
        <v>0.5108140947752127</v>
      </c>
      <c r="J22" s="36">
        <v>2041000</v>
      </c>
      <c r="K22" s="548">
        <f>J22/G22</f>
        <v>0.4959902794653706</v>
      </c>
    </row>
    <row r="23" spans="1:11" ht="16.5" customHeight="1" thickBot="1">
      <c r="A23" s="336" t="s">
        <v>43</v>
      </c>
      <c r="B23" s="337">
        <f>+B22/$B$6</f>
        <v>0.0807799442896936</v>
      </c>
      <c r="C23" s="337">
        <f>+C22/C$6</f>
        <v>0.07263922518159806</v>
      </c>
      <c r="D23" s="551"/>
      <c r="E23" s="337">
        <f>+E22/E$6</f>
        <v>0.07444168734491315</v>
      </c>
      <c r="F23" s="571"/>
      <c r="G23" s="338">
        <f>+G22/$G$6</f>
        <v>0.07869724033735585</v>
      </c>
      <c r="H23" s="337">
        <f>+H22/H$6</f>
        <v>0.07894835680751174</v>
      </c>
      <c r="I23" s="551"/>
      <c r="J23" s="337">
        <f>+J22/J$6</f>
        <v>0.07906256052682549</v>
      </c>
      <c r="K23" s="551"/>
    </row>
    <row r="24" spans="1:11" ht="16.5" customHeight="1" thickTop="1">
      <c r="A24" s="331" t="s">
        <v>52</v>
      </c>
      <c r="B24" s="30">
        <v>215000</v>
      </c>
      <c r="C24" s="30">
        <v>171000</v>
      </c>
      <c r="D24" s="552">
        <f>+C24/$B24</f>
        <v>0.7953488372093023</v>
      </c>
      <c r="E24" s="30">
        <v>168000</v>
      </c>
      <c r="F24" s="568">
        <f>+E24/$B24</f>
        <v>0.7813953488372093</v>
      </c>
      <c r="G24" s="332">
        <v>12240000</v>
      </c>
      <c r="H24" s="30">
        <v>8590000</v>
      </c>
      <c r="I24" s="552">
        <f>H24/G24</f>
        <v>0.701797385620915</v>
      </c>
      <c r="J24" s="30">
        <v>8401000</v>
      </c>
      <c r="K24" s="552">
        <f>J24/G24</f>
        <v>0.6863562091503268</v>
      </c>
    </row>
    <row r="25" spans="1:11" ht="16.5" customHeight="1">
      <c r="A25" s="146" t="s">
        <v>43</v>
      </c>
      <c r="B25" s="147">
        <f>+B24/$B$6</f>
        <v>0.2994428969359331</v>
      </c>
      <c r="C25" s="147">
        <f>+C24/C$6</f>
        <v>0.41404358353510895</v>
      </c>
      <c r="D25" s="549"/>
      <c r="E25" s="147">
        <f>+E24/E$6</f>
        <v>0.41687344913151364</v>
      </c>
      <c r="F25" s="569"/>
      <c r="G25" s="329">
        <f>+G24/$G$6</f>
        <v>0.2340836504809807</v>
      </c>
      <c r="H25" s="147">
        <f>+H24/H$6</f>
        <v>0.32262910798122063</v>
      </c>
      <c r="I25" s="549"/>
      <c r="J25" s="147">
        <f>+J24/J$6</f>
        <v>0.3254309509974821</v>
      </c>
      <c r="K25" s="549"/>
    </row>
    <row r="26" spans="1:11" ht="16.5" customHeight="1">
      <c r="A26" s="142" t="s">
        <v>53</v>
      </c>
      <c r="B26" s="36">
        <v>5000</v>
      </c>
      <c r="C26" s="36">
        <v>0</v>
      </c>
      <c r="D26" s="548">
        <f>+C26/$B26</f>
        <v>0</v>
      </c>
      <c r="E26" s="36">
        <v>0</v>
      </c>
      <c r="F26" s="570">
        <f>+E26/$B26</f>
        <v>0</v>
      </c>
      <c r="G26" s="318">
        <v>559000</v>
      </c>
      <c r="H26" s="36">
        <v>13000</v>
      </c>
      <c r="I26" s="548">
        <f>H26/G26</f>
        <v>0.023255813953488372</v>
      </c>
      <c r="J26" s="36">
        <v>12000</v>
      </c>
      <c r="K26" s="548">
        <f>J26/G26</f>
        <v>0.02146690518783542</v>
      </c>
    </row>
    <row r="27" spans="1:11" ht="16.5" customHeight="1">
      <c r="A27" s="146" t="s">
        <v>43</v>
      </c>
      <c r="B27" s="147">
        <f>+B26/$B$6</f>
        <v>0.006963788300835654</v>
      </c>
      <c r="C27" s="147">
        <f>+C26/C$6</f>
        <v>0</v>
      </c>
      <c r="D27" s="549"/>
      <c r="E27" s="147">
        <f>+E26/E$6</f>
        <v>0</v>
      </c>
      <c r="F27" s="569"/>
      <c r="G27" s="329">
        <f>+G26/$G$6</f>
        <v>0.01069058501788139</v>
      </c>
      <c r="H27" s="147">
        <f>+H26/H$6</f>
        <v>0.0004882629107981221</v>
      </c>
      <c r="I27" s="549"/>
      <c r="J27" s="147">
        <f>+J26/J$6</f>
        <v>0.00046484601975595586</v>
      </c>
      <c r="K27" s="549"/>
    </row>
    <row r="28" spans="1:11" ht="16.5" customHeight="1">
      <c r="A28" s="142" t="s">
        <v>14</v>
      </c>
      <c r="B28" s="36">
        <v>209000</v>
      </c>
      <c r="C28" s="36">
        <v>170000</v>
      </c>
      <c r="D28" s="548">
        <f>+C28/$B28</f>
        <v>0.8133971291866029</v>
      </c>
      <c r="E28" s="36">
        <v>168000</v>
      </c>
      <c r="F28" s="570">
        <f>+E28/$B28</f>
        <v>0.8038277511961722</v>
      </c>
      <c r="G28" s="318">
        <v>11681000</v>
      </c>
      <c r="H28" s="36">
        <v>8578000</v>
      </c>
      <c r="I28" s="548">
        <f>H28/G28</f>
        <v>0.7343549353651229</v>
      </c>
      <c r="J28" s="36">
        <v>8389000</v>
      </c>
      <c r="K28" s="548">
        <f>J28/G28</f>
        <v>0.7181748138001883</v>
      </c>
    </row>
    <row r="29" spans="1:11" ht="16.5" customHeight="1">
      <c r="A29" s="146" t="s">
        <v>43</v>
      </c>
      <c r="B29" s="147">
        <f>+B28/$B$6</f>
        <v>0.29108635097493035</v>
      </c>
      <c r="C29" s="147">
        <f>+C28/C$6</f>
        <v>0.4116222760290557</v>
      </c>
      <c r="D29" s="549"/>
      <c r="E29" s="147">
        <f>+E28/E$6</f>
        <v>0.41687344913151364</v>
      </c>
      <c r="F29" s="569"/>
      <c r="G29" s="329">
        <f>+G28/$G$6</f>
        <v>0.2233930654630993</v>
      </c>
      <c r="H29" s="147">
        <f>+H28/H$6</f>
        <v>0.32217840375586854</v>
      </c>
      <c r="I29" s="549"/>
      <c r="J29" s="147">
        <f>+J28/J$6</f>
        <v>0.32496610497772616</v>
      </c>
      <c r="K29" s="549"/>
    </row>
    <row r="30" spans="1:7" ht="19.5" customHeight="1">
      <c r="A30" s="555" t="s">
        <v>170</v>
      </c>
      <c r="B30" s="555"/>
      <c r="C30" s="555"/>
      <c r="D30" s="555"/>
      <c r="E30" s="555"/>
      <c r="F30" s="555"/>
      <c r="G30" s="190"/>
    </row>
    <row r="31" spans="1:7" ht="12">
      <c r="A31" s="149"/>
      <c r="B31" s="149"/>
      <c r="C31" s="149"/>
      <c r="D31" s="149"/>
      <c r="E31" s="149"/>
      <c r="F31" s="149"/>
      <c r="G31" s="190"/>
    </row>
    <row r="32" spans="1:6" ht="12">
      <c r="A32" s="149"/>
      <c r="B32" s="149"/>
      <c r="C32" s="149"/>
      <c r="D32" s="149"/>
      <c r="E32" s="149"/>
      <c r="F32" s="149"/>
    </row>
    <row r="33" spans="1:6" ht="12">
      <c r="A33" s="149"/>
      <c r="B33" s="149"/>
      <c r="C33" s="149"/>
      <c r="D33" s="149"/>
      <c r="E33" s="149"/>
      <c r="F33" s="149"/>
    </row>
  </sheetData>
  <sheetProtection/>
  <mergeCells count="61">
    <mergeCell ref="A2:A5"/>
    <mergeCell ref="B2:F2"/>
    <mergeCell ref="C3:D3"/>
    <mergeCell ref="E3:F3"/>
    <mergeCell ref="D4:D5"/>
    <mergeCell ref="F4:F5"/>
    <mergeCell ref="D6:D7"/>
    <mergeCell ref="F6:F7"/>
    <mergeCell ref="D8:D9"/>
    <mergeCell ref="F8:F9"/>
    <mergeCell ref="D10:D11"/>
    <mergeCell ref="F10:F11"/>
    <mergeCell ref="F20:F21"/>
    <mergeCell ref="D22:D23"/>
    <mergeCell ref="F22:F23"/>
    <mergeCell ref="D12:D13"/>
    <mergeCell ref="F12:F13"/>
    <mergeCell ref="D14:D15"/>
    <mergeCell ref="F14:F15"/>
    <mergeCell ref="D16:D17"/>
    <mergeCell ref="F16:F17"/>
    <mergeCell ref="K8:K9"/>
    <mergeCell ref="D24:D25"/>
    <mergeCell ref="F24:F25"/>
    <mergeCell ref="D26:D27"/>
    <mergeCell ref="F26:F27"/>
    <mergeCell ref="D28:D29"/>
    <mergeCell ref="F28:F29"/>
    <mergeCell ref="D18:D19"/>
    <mergeCell ref="F18:F19"/>
    <mergeCell ref="D20:D21"/>
    <mergeCell ref="K14:K15"/>
    <mergeCell ref="A30:F30"/>
    <mergeCell ref="G2:K2"/>
    <mergeCell ref="H3:I3"/>
    <mergeCell ref="J3:K3"/>
    <mergeCell ref="I4:I5"/>
    <mergeCell ref="K4:K5"/>
    <mergeCell ref="I6:I7"/>
    <mergeCell ref="K6:K7"/>
    <mergeCell ref="I8:I9"/>
    <mergeCell ref="K16:K17"/>
    <mergeCell ref="I18:I19"/>
    <mergeCell ref="K18:K19"/>
    <mergeCell ref="I20:I21"/>
    <mergeCell ref="K20:K21"/>
    <mergeCell ref="I10:I11"/>
    <mergeCell ref="K10:K11"/>
    <mergeCell ref="I12:I13"/>
    <mergeCell ref="K12:K13"/>
    <mergeCell ref="I14:I15"/>
    <mergeCell ref="I28:I29"/>
    <mergeCell ref="K28:K29"/>
    <mergeCell ref="A1:K1"/>
    <mergeCell ref="I22:I23"/>
    <mergeCell ref="K22:K23"/>
    <mergeCell ref="I24:I25"/>
    <mergeCell ref="K24:K25"/>
    <mergeCell ref="I26:I27"/>
    <mergeCell ref="K26:K27"/>
    <mergeCell ref="I16:I17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84" r:id="rId1"/>
  <headerFooter alignWithMargins="0">
    <oddFooter>&amp;C&amp;P / &amp;N ページ</oddFooter>
  </headerFooter>
  <ignoredErrors>
    <ignoredError sqref="H9 J9 J11 J13 J15 J17 J19 J21 J23 J25 J27 J29 H11 H13 H15 H17 H19 H21 H23 H25 H27 H2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1"/>
  <sheetViews>
    <sheetView zoomScaleSheetLayoutView="100" zoomScalePageLayoutView="0" workbookViewId="0" topLeftCell="A1">
      <selection activeCell="Q8" sqref="Q8"/>
    </sheetView>
  </sheetViews>
  <sheetFormatPr defaultColWidth="9.00390625" defaultRowHeight="12.75"/>
  <cols>
    <col min="1" max="1" width="2.75390625" style="72" bestFit="1" customWidth="1"/>
    <col min="2" max="2" width="9.75390625" style="72" customWidth="1"/>
    <col min="3" max="4" width="8.75390625" style="72" customWidth="1"/>
    <col min="5" max="5" width="7.75390625" style="72" customWidth="1"/>
    <col min="6" max="7" width="8.75390625" style="72" customWidth="1"/>
    <col min="8" max="8" width="5.25390625" style="72" customWidth="1"/>
    <col min="9" max="9" width="7.00390625" style="72" customWidth="1"/>
    <col min="10" max="10" width="10.25390625" style="72" customWidth="1"/>
    <col min="11" max="11" width="9.25390625" style="72" customWidth="1"/>
    <col min="12" max="12" width="5.25390625" style="72" customWidth="1"/>
    <col min="13" max="13" width="10.25390625" style="72" customWidth="1"/>
    <col min="14" max="14" width="9.25390625" style="72" customWidth="1"/>
    <col min="15" max="15" width="5.25390625" style="72" customWidth="1"/>
    <col min="16" max="16" width="7.00390625" style="72" customWidth="1"/>
    <col min="17" max="16384" width="9.125" style="72" customWidth="1"/>
  </cols>
  <sheetData>
    <row r="1" spans="1:16" ht="12">
      <c r="A1" s="83"/>
      <c r="B1" s="83"/>
      <c r="C1" s="221"/>
      <c r="D1" s="221"/>
      <c r="E1" s="221"/>
      <c r="F1" s="222"/>
      <c r="G1" s="222"/>
      <c r="H1" s="222"/>
      <c r="I1" s="358"/>
      <c r="J1" s="358"/>
      <c r="K1" s="358"/>
      <c r="L1" s="358"/>
      <c r="M1" s="221"/>
      <c r="N1" s="221"/>
      <c r="O1" s="221"/>
      <c r="P1" s="222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zoomScaleSheetLayoutView="100" zoomScalePageLayoutView="0" workbookViewId="0" topLeftCell="A13">
      <selection activeCell="J22" sqref="J22"/>
    </sheetView>
  </sheetViews>
  <sheetFormatPr defaultColWidth="9.00390625" defaultRowHeight="12.75"/>
  <cols>
    <col min="1" max="1" width="2.75390625" style="2" bestFit="1" customWidth="1"/>
    <col min="2" max="2" width="3.00390625" style="2" customWidth="1"/>
    <col min="3" max="3" width="13.75390625" style="2" customWidth="1"/>
    <col min="4" max="6" width="8.75390625" style="2" customWidth="1"/>
    <col min="7" max="9" width="10.75390625" style="2" customWidth="1"/>
    <col min="10" max="10" width="9.75390625" style="2" customWidth="1"/>
    <col min="11" max="11" width="6.875" style="2" bestFit="1" customWidth="1"/>
    <col min="12" max="16384" width="9.125" style="2" customWidth="1"/>
  </cols>
  <sheetData>
    <row r="1" spans="1:11" ht="18" customHeight="1">
      <c r="A1" s="385" t="s">
        <v>209</v>
      </c>
      <c r="B1" s="385"/>
      <c r="C1" s="385"/>
      <c r="D1" s="385"/>
      <c r="E1" s="385"/>
      <c r="F1" s="385"/>
      <c r="G1" s="385"/>
      <c r="H1" s="385"/>
      <c r="I1" s="385"/>
      <c r="J1" s="356"/>
      <c r="K1" s="356"/>
    </row>
    <row r="2" spans="1:9" ht="15.75" customHeight="1" thickBot="1">
      <c r="A2" s="386" t="s">
        <v>150</v>
      </c>
      <c r="B2" s="387"/>
      <c r="C2" s="388"/>
      <c r="D2" s="392" t="s">
        <v>0</v>
      </c>
      <c r="E2" s="393"/>
      <c r="F2" s="392"/>
      <c r="G2" s="394" t="s">
        <v>9</v>
      </c>
      <c r="H2" s="393"/>
      <c r="I2" s="395"/>
    </row>
    <row r="3" spans="1:9" ht="35.25" customHeight="1">
      <c r="A3" s="389"/>
      <c r="B3" s="390"/>
      <c r="C3" s="391"/>
      <c r="D3" s="3" t="s">
        <v>91</v>
      </c>
      <c r="E3" s="91" t="s">
        <v>90</v>
      </c>
      <c r="F3" s="258" t="s">
        <v>157</v>
      </c>
      <c r="G3" s="265" t="s">
        <v>91</v>
      </c>
      <c r="H3" s="91" t="s">
        <v>90</v>
      </c>
      <c r="I3" s="4" t="s">
        <v>157</v>
      </c>
    </row>
    <row r="4" spans="1:9" ht="15.75" customHeight="1">
      <c r="A4" s="5" t="s">
        <v>220</v>
      </c>
      <c r="B4" s="1"/>
      <c r="C4" s="1"/>
      <c r="D4" s="7">
        <f>+D6+D8</f>
        <v>851300</v>
      </c>
      <c r="E4" s="92">
        <f>+E6+E8</f>
        <v>864700</v>
      </c>
      <c r="F4" s="259">
        <f>+E4-D4</f>
        <v>13400</v>
      </c>
      <c r="G4" s="266">
        <v>57586000</v>
      </c>
      <c r="H4" s="92">
        <f>+H6+H8</f>
        <v>60628600</v>
      </c>
      <c r="I4" s="181">
        <f>+H4-G4</f>
        <v>3042600</v>
      </c>
    </row>
    <row r="5" spans="1:9" ht="15.75" customHeight="1">
      <c r="A5" s="12"/>
      <c r="B5" s="250"/>
      <c r="C5" s="10" t="s">
        <v>43</v>
      </c>
      <c r="D5" s="11">
        <f>+D4/(D$6+D$8)</f>
        <v>1</v>
      </c>
      <c r="E5" s="93">
        <f>+E4/(E$6+E$8)</f>
        <v>1</v>
      </c>
      <c r="F5" s="260" t="s">
        <v>158</v>
      </c>
      <c r="G5" s="267">
        <f>+G4/(G$6+G$8)</f>
        <v>1.0000017365362006</v>
      </c>
      <c r="H5" s="93">
        <f>+H4/(H$6+H$8)</f>
        <v>1</v>
      </c>
      <c r="I5" s="169" t="s">
        <v>158</v>
      </c>
    </row>
    <row r="6" spans="1:9" ht="15.75" customHeight="1">
      <c r="A6" s="22"/>
      <c r="B6" s="12" t="s">
        <v>218</v>
      </c>
      <c r="C6" s="13"/>
      <c r="D6" s="15">
        <v>718200</v>
      </c>
      <c r="E6" s="94">
        <v>713700</v>
      </c>
      <c r="F6" s="261" t="s">
        <v>172</v>
      </c>
      <c r="G6" s="268">
        <v>49598300</v>
      </c>
      <c r="H6" s="94">
        <v>52102200</v>
      </c>
      <c r="I6" s="192">
        <v>2503900</v>
      </c>
    </row>
    <row r="7" spans="1:9" ht="15.75" customHeight="1">
      <c r="A7" s="12"/>
      <c r="B7" s="9"/>
      <c r="C7" s="10" t="s">
        <v>43</v>
      </c>
      <c r="D7" s="11">
        <f>+D6/(D$6+D$8)</f>
        <v>0.8436508868788911</v>
      </c>
      <c r="E7" s="93">
        <f>+E6/(E$6+E$8)</f>
        <v>0.8253729617208281</v>
      </c>
      <c r="F7" s="262" t="s">
        <v>171</v>
      </c>
      <c r="G7" s="267">
        <f>+G6/(G$6+G$8)</f>
        <v>0.8612924344327344</v>
      </c>
      <c r="H7" s="93">
        <f>+H6/(H$6+H$8)</f>
        <v>0.8593667015237033</v>
      </c>
      <c r="I7" s="191" t="s">
        <v>193</v>
      </c>
    </row>
    <row r="8" spans="1:9" ht="15.75" customHeight="1">
      <c r="A8" s="22"/>
      <c r="B8" s="5" t="s">
        <v>219</v>
      </c>
      <c r="C8" s="16"/>
      <c r="D8" s="15">
        <f>+D10+D12+D14</f>
        <v>133100</v>
      </c>
      <c r="E8" s="94">
        <v>151000</v>
      </c>
      <c r="F8" s="263">
        <f>+E8-D8</f>
        <v>17900</v>
      </c>
      <c r="G8" s="268">
        <v>7987600</v>
      </c>
      <c r="H8" s="94">
        <v>8526400</v>
      </c>
      <c r="I8" s="180">
        <f>+H8-G8</f>
        <v>538800</v>
      </c>
    </row>
    <row r="9" spans="1:9" ht="15.75" customHeight="1">
      <c r="A9" s="17"/>
      <c r="B9" s="17"/>
      <c r="C9" s="18" t="s">
        <v>43</v>
      </c>
      <c r="D9" s="11">
        <f>+D8/(D$6+D$8)</f>
        <v>0.15634911312110888</v>
      </c>
      <c r="E9" s="93">
        <f>+E8/(E$6+E$8)</f>
        <v>0.17462703827917198</v>
      </c>
      <c r="F9" s="264">
        <v>1.9</v>
      </c>
      <c r="G9" s="267">
        <f>+G8/(G$6+G$8)</f>
        <v>0.1387075655672656</v>
      </c>
      <c r="H9" s="93">
        <f>+H8/(H$6+H$8)</f>
        <v>0.14063329847629666</v>
      </c>
      <c r="I9" s="182">
        <v>0.2</v>
      </c>
    </row>
    <row r="10" spans="1:9" ht="15.75" customHeight="1">
      <c r="A10" s="17"/>
      <c r="B10" s="17"/>
      <c r="C10" s="19" t="s">
        <v>15</v>
      </c>
      <c r="D10" s="7">
        <v>129900</v>
      </c>
      <c r="E10" s="92">
        <v>147300</v>
      </c>
      <c r="F10" s="259">
        <f>+E10-D10</f>
        <v>17400</v>
      </c>
      <c r="G10" s="266">
        <v>7567900</v>
      </c>
      <c r="H10" s="92">
        <v>8195600</v>
      </c>
      <c r="I10" s="181">
        <f>+H10-G10</f>
        <v>627700</v>
      </c>
    </row>
    <row r="11" spans="1:9" ht="15.75" customHeight="1">
      <c r="A11" s="17"/>
      <c r="B11" s="17"/>
      <c r="C11" s="20" t="s">
        <v>43</v>
      </c>
      <c r="D11" s="11">
        <f>+D10/(D$6+D$8)</f>
        <v>0.1525901562316457</v>
      </c>
      <c r="E11" s="93">
        <f>+E10/(E$6+E$8)</f>
        <v>0.17034809760610617</v>
      </c>
      <c r="F11" s="264">
        <v>1.7</v>
      </c>
      <c r="G11" s="267">
        <f>+G10/(G$6+G$8)</f>
        <v>0.13141932313291968</v>
      </c>
      <c r="H11" s="93">
        <f>+H10/(H$6+H$8)</f>
        <v>0.1351771276262358</v>
      </c>
      <c r="I11" s="182">
        <v>0.4</v>
      </c>
    </row>
    <row r="12" spans="1:9" ht="15.75" customHeight="1">
      <c r="A12" s="17"/>
      <c r="B12" s="17"/>
      <c r="C12" s="29" t="s">
        <v>16</v>
      </c>
      <c r="D12" s="7">
        <v>2400</v>
      </c>
      <c r="E12" s="92">
        <v>2900</v>
      </c>
      <c r="F12" s="259">
        <f>+E12-D12</f>
        <v>500</v>
      </c>
      <c r="G12" s="266">
        <v>326400</v>
      </c>
      <c r="H12" s="92">
        <v>242800</v>
      </c>
      <c r="I12" s="202" t="s">
        <v>194</v>
      </c>
    </row>
    <row r="13" spans="1:9" ht="15.75" customHeight="1">
      <c r="A13" s="17"/>
      <c r="B13" s="17"/>
      <c r="C13" s="21" t="s">
        <v>43</v>
      </c>
      <c r="D13" s="11">
        <f>+D12/(D$6+D$8)</f>
        <v>0.0028192176670973805</v>
      </c>
      <c r="E13" s="93">
        <f>+E12/(E$6+E$8)</f>
        <v>0.003353764311321846</v>
      </c>
      <c r="F13" s="264">
        <v>0</v>
      </c>
      <c r="G13" s="267">
        <f>+G12/(G$6+G$8)</f>
        <v>0.005668054159091027</v>
      </c>
      <c r="H13" s="93">
        <f>+H12/(H$6+H$8)</f>
        <v>0.0040047106481099675</v>
      </c>
      <c r="I13" s="191" t="s">
        <v>193</v>
      </c>
    </row>
    <row r="14" spans="1:9" ht="15.75" customHeight="1">
      <c r="A14" s="17"/>
      <c r="B14" s="17"/>
      <c r="C14" s="22" t="s">
        <v>17</v>
      </c>
      <c r="D14" s="15">
        <v>800</v>
      </c>
      <c r="E14" s="94">
        <v>700</v>
      </c>
      <c r="F14" s="261" t="s">
        <v>173</v>
      </c>
      <c r="G14" s="268">
        <v>93300</v>
      </c>
      <c r="H14" s="94">
        <v>88100</v>
      </c>
      <c r="I14" s="192" t="s">
        <v>195</v>
      </c>
    </row>
    <row r="15" spans="1:9" ht="15.75" customHeight="1" thickBot="1">
      <c r="A15" s="23"/>
      <c r="B15" s="23"/>
      <c r="C15" s="21" t="s">
        <v>43</v>
      </c>
      <c r="D15" s="11">
        <f>+D14/(D$6+D$8)</f>
        <v>0.0009397392223657935</v>
      </c>
      <c r="E15" s="95">
        <f>+E14/(E$6+E$8)</f>
        <v>0.0008095293165259628</v>
      </c>
      <c r="F15" s="264">
        <v>0</v>
      </c>
      <c r="G15" s="267">
        <f>+G14/(G$6+G$8)</f>
        <v>0.0016201882752548801</v>
      </c>
      <c r="H15" s="95">
        <f>+H14/(H$6+H$8)</f>
        <v>0.0014531095885440205</v>
      </c>
      <c r="I15" s="191" t="s">
        <v>196</v>
      </c>
    </row>
    <row r="16" ht="12">
      <c r="E16" s="24"/>
    </row>
    <row r="17" ht="12">
      <c r="E17" s="357"/>
    </row>
    <row r="18" ht="12">
      <c r="E18" s="357"/>
    </row>
    <row r="19" ht="12">
      <c r="E19" s="357"/>
    </row>
    <row r="20" ht="12">
      <c r="E20" s="357"/>
    </row>
    <row r="21" ht="12">
      <c r="E21" s="357"/>
    </row>
    <row r="22" ht="12">
      <c r="E22" s="357"/>
    </row>
    <row r="23" ht="12">
      <c r="E23" s="357"/>
    </row>
    <row r="24" ht="12">
      <c r="E24" s="357"/>
    </row>
    <row r="25" ht="12">
      <c r="E25" s="357"/>
    </row>
    <row r="26" ht="12">
      <c r="E26" s="357"/>
    </row>
    <row r="27" ht="12">
      <c r="E27" s="357"/>
    </row>
    <row r="28" ht="12">
      <c r="E28" s="24"/>
    </row>
    <row r="29" spans="2:11" ht="15.75" customHeight="1">
      <c r="B29" s="13"/>
      <c r="C29" s="25"/>
      <c r="D29" s="26"/>
      <c r="E29" s="26"/>
      <c r="H29" s="363" t="s">
        <v>73</v>
      </c>
      <c r="I29" s="384" t="s">
        <v>151</v>
      </c>
      <c r="J29" s="384"/>
      <c r="K29" s="359"/>
    </row>
    <row r="30" spans="2:11" ht="15.75" customHeight="1">
      <c r="B30" s="360"/>
      <c r="C30" s="360"/>
      <c r="D30" s="26"/>
      <c r="E30" s="361"/>
      <c r="H30" s="351" t="s">
        <v>58</v>
      </c>
      <c r="I30" s="28">
        <v>4600</v>
      </c>
      <c r="J30" s="148">
        <v>3.1</v>
      </c>
      <c r="K30" s="17"/>
    </row>
    <row r="31" spans="2:10" ht="15.75" customHeight="1">
      <c r="B31" s="360"/>
      <c r="C31" s="360"/>
      <c r="D31" s="26"/>
      <c r="E31" s="361"/>
      <c r="H31" s="351" t="s">
        <v>59</v>
      </c>
      <c r="I31" s="28">
        <v>44300</v>
      </c>
      <c r="J31" s="148">
        <v>30.1</v>
      </c>
    </row>
    <row r="32" spans="2:10" ht="15.75" customHeight="1">
      <c r="B32" s="360"/>
      <c r="C32" s="360"/>
      <c r="D32" s="26"/>
      <c r="E32" s="361"/>
      <c r="H32" s="351" t="s">
        <v>60</v>
      </c>
      <c r="I32" s="28">
        <v>3000</v>
      </c>
      <c r="J32" s="148">
        <v>2</v>
      </c>
    </row>
    <row r="33" spans="2:10" ht="15.75" customHeight="1">
      <c r="B33" s="360"/>
      <c r="C33" s="360"/>
      <c r="D33" s="26"/>
      <c r="E33" s="361"/>
      <c r="H33" s="351" t="s">
        <v>61</v>
      </c>
      <c r="I33" s="28">
        <v>95500</v>
      </c>
      <c r="J33" s="148">
        <v>64.8</v>
      </c>
    </row>
    <row r="34" spans="2:10" ht="15.75" customHeight="1">
      <c r="B34" s="362"/>
      <c r="C34" s="362"/>
      <c r="D34" s="26"/>
      <c r="E34" s="361"/>
      <c r="H34" s="364" t="s">
        <v>55</v>
      </c>
      <c r="I34" s="28">
        <v>147300</v>
      </c>
      <c r="J34" s="148">
        <v>100</v>
      </c>
    </row>
    <row r="35" ht="12">
      <c r="E35" s="24"/>
    </row>
    <row r="36" spans="4:5" ht="12">
      <c r="D36" s="24"/>
      <c r="E36" s="24"/>
    </row>
    <row r="37" spans="4:5" ht="12">
      <c r="D37" s="24"/>
      <c r="E37" s="24"/>
    </row>
  </sheetData>
  <sheetProtection/>
  <mergeCells count="5">
    <mergeCell ref="I29:J29"/>
    <mergeCell ref="A1:I1"/>
    <mergeCell ref="A2:C3"/>
    <mergeCell ref="D2:F2"/>
    <mergeCell ref="G2:I2"/>
  </mergeCells>
  <printOptions horizontalCentered="1"/>
  <pageMargins left="0.2362204724409449" right="0.2362204724409449" top="0.984251968503937" bottom="0.984251968503937" header="0.31496062992125984" footer="0.31496062992125984"/>
  <pageSetup horizontalDpi="600" verticalDpi="600" orientation="portrait" paperSize="9" scale="99" r:id="rId2"/>
  <colBreaks count="1" manualBreakCount="1">
    <brk id="11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K14" sqref="K14"/>
    </sheetView>
  </sheetViews>
  <sheetFormatPr defaultColWidth="9.00390625" defaultRowHeight="12.75"/>
  <cols>
    <col min="1" max="2" width="3.00390625" style="72" customWidth="1"/>
    <col min="3" max="3" width="15.625" style="72" customWidth="1"/>
    <col min="4" max="5" width="9.625" style="72" customWidth="1"/>
    <col min="6" max="6" width="10.75390625" style="353" bestFit="1" customWidth="1"/>
    <col min="7" max="7" width="12.125" style="72" hidden="1" customWidth="1"/>
    <col min="8" max="9" width="11.75390625" style="72" customWidth="1"/>
    <col min="10" max="10" width="11.00390625" style="353" customWidth="1"/>
    <col min="11" max="11" width="9.125" style="72" customWidth="1"/>
    <col min="12" max="13" width="11.875" style="72" bestFit="1" customWidth="1"/>
    <col min="14" max="16384" width="9.125" style="72" customWidth="1"/>
  </cols>
  <sheetData>
    <row r="1" spans="1:10" s="83" customFormat="1" ht="21" customHeight="1">
      <c r="A1" s="396" t="s">
        <v>208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0" ht="15.75" customHeight="1" thickBot="1">
      <c r="A2" s="404" t="s">
        <v>149</v>
      </c>
      <c r="B2" s="405"/>
      <c r="C2" s="406"/>
      <c r="D2" s="410" t="s">
        <v>0</v>
      </c>
      <c r="E2" s="402"/>
      <c r="F2" s="403"/>
      <c r="H2" s="401" t="s">
        <v>9</v>
      </c>
      <c r="I2" s="402"/>
      <c r="J2" s="403"/>
    </row>
    <row r="3" spans="1:10" ht="45.75" customHeight="1" thickBot="1">
      <c r="A3" s="407"/>
      <c r="B3" s="408"/>
      <c r="C3" s="409"/>
      <c r="D3" s="96" t="s">
        <v>92</v>
      </c>
      <c r="E3" s="102" t="s">
        <v>93</v>
      </c>
      <c r="F3" s="170" t="s">
        <v>162</v>
      </c>
      <c r="H3" s="269" t="s">
        <v>92</v>
      </c>
      <c r="I3" s="102" t="s">
        <v>93</v>
      </c>
      <c r="J3" s="170" t="s">
        <v>162</v>
      </c>
    </row>
    <row r="4" spans="1:10" s="353" customFormat="1" ht="15" customHeight="1" thickTop="1">
      <c r="A4" s="411" t="s">
        <v>190</v>
      </c>
      <c r="B4" s="412"/>
      <c r="C4" s="413"/>
      <c r="D4" s="14">
        <v>718200</v>
      </c>
      <c r="E4" s="103">
        <v>713700</v>
      </c>
      <c r="F4" s="193" t="s">
        <v>172</v>
      </c>
      <c r="H4" s="270">
        <v>49598300</v>
      </c>
      <c r="I4" s="103">
        <v>52102200</v>
      </c>
      <c r="J4" s="193">
        <v>2503900</v>
      </c>
    </row>
    <row r="5" spans="1:10" ht="15" customHeight="1" thickBot="1">
      <c r="A5" s="31"/>
      <c r="B5" s="32"/>
      <c r="C5" s="33" t="s">
        <v>43</v>
      </c>
      <c r="D5" s="97">
        <f>D7+D9</f>
        <v>1</v>
      </c>
      <c r="E5" s="104">
        <f>+E9+E7</f>
        <v>1</v>
      </c>
      <c r="F5" s="171" t="s">
        <v>158</v>
      </c>
      <c r="H5" s="271">
        <f>H7+H9</f>
        <v>1.0000020161981358</v>
      </c>
      <c r="I5" s="104">
        <f>+I9+I7</f>
        <v>1</v>
      </c>
      <c r="J5" s="171" t="s">
        <v>158</v>
      </c>
    </row>
    <row r="6" spans="1:10" s="354" customFormat="1" ht="15" customHeight="1" thickTop="1">
      <c r="A6" s="414" t="s">
        <v>84</v>
      </c>
      <c r="B6" s="416" t="s">
        <v>56</v>
      </c>
      <c r="C6" s="417"/>
      <c r="D6" s="14">
        <v>696900</v>
      </c>
      <c r="E6" s="103">
        <v>695400</v>
      </c>
      <c r="F6" s="193" t="s">
        <v>174</v>
      </c>
      <c r="H6" s="270">
        <v>48281000</v>
      </c>
      <c r="I6" s="103">
        <v>50981700</v>
      </c>
      <c r="J6" s="193">
        <v>2700700</v>
      </c>
    </row>
    <row r="7" spans="1:10" ht="15" customHeight="1">
      <c r="A7" s="397"/>
      <c r="B7" s="34"/>
      <c r="C7" s="35" t="s">
        <v>43</v>
      </c>
      <c r="D7" s="98">
        <f>+D6/D4</f>
        <v>0.970342522974102</v>
      </c>
      <c r="E7" s="105">
        <f>+E6/E4</f>
        <v>0.9743589743589743</v>
      </c>
      <c r="F7" s="185">
        <v>0.4</v>
      </c>
      <c r="H7" s="272">
        <f>+H6/H4</f>
        <v>0.9734406219568009</v>
      </c>
      <c r="I7" s="105">
        <f>+I6/I4</f>
        <v>0.9784941902645186</v>
      </c>
      <c r="J7" s="185">
        <v>0.5</v>
      </c>
    </row>
    <row r="8" spans="1:10" s="354" customFormat="1" ht="15" customHeight="1">
      <c r="A8" s="397"/>
      <c r="B8" s="418" t="s">
        <v>57</v>
      </c>
      <c r="C8" s="419"/>
      <c r="D8" s="6">
        <v>21300</v>
      </c>
      <c r="E8" s="106">
        <v>18300</v>
      </c>
      <c r="F8" s="194" t="s">
        <v>175</v>
      </c>
      <c r="H8" s="273">
        <v>1317400</v>
      </c>
      <c r="I8" s="106">
        <v>1120500</v>
      </c>
      <c r="J8" s="194" t="s">
        <v>197</v>
      </c>
    </row>
    <row r="9" spans="1:10" ht="15" customHeight="1" thickBot="1">
      <c r="A9" s="415"/>
      <c r="B9" s="37"/>
      <c r="C9" s="38" t="s">
        <v>43</v>
      </c>
      <c r="D9" s="97">
        <f>+D8/D4</f>
        <v>0.029657477025898077</v>
      </c>
      <c r="E9" s="104">
        <f>+E8/E4</f>
        <v>0.02564102564102564</v>
      </c>
      <c r="F9" s="195" t="s">
        <v>176</v>
      </c>
      <c r="H9" s="271">
        <f>+H8/H4</f>
        <v>0.026561394241334885</v>
      </c>
      <c r="I9" s="104">
        <f>+I8/I4</f>
        <v>0.02150580973548142</v>
      </c>
      <c r="J9" s="195" t="s">
        <v>198</v>
      </c>
    </row>
    <row r="10" spans="1:10" s="353" customFormat="1" ht="15" customHeight="1" thickTop="1">
      <c r="A10" s="397" t="s">
        <v>85</v>
      </c>
      <c r="B10" s="39" t="s">
        <v>77</v>
      </c>
      <c r="C10" s="40"/>
      <c r="D10" s="14">
        <v>506800</v>
      </c>
      <c r="E10" s="103">
        <v>492400</v>
      </c>
      <c r="F10" s="193" t="s">
        <v>177</v>
      </c>
      <c r="H10" s="270">
        <v>27450200</v>
      </c>
      <c r="I10" s="103">
        <v>28598700</v>
      </c>
      <c r="J10" s="193">
        <v>1148500</v>
      </c>
    </row>
    <row r="11" spans="1:10" ht="15" customHeight="1">
      <c r="A11" s="397"/>
      <c r="B11" s="34"/>
      <c r="C11" s="35" t="s">
        <v>43</v>
      </c>
      <c r="D11" s="99">
        <f>$D$10/D4</f>
        <v>0.7056530214424951</v>
      </c>
      <c r="E11" s="107">
        <f>+E10/E$4</f>
        <v>0.689925739106067</v>
      </c>
      <c r="F11" s="196" t="s">
        <v>178</v>
      </c>
      <c r="H11" s="274">
        <f>$H$10/H4</f>
        <v>0.553450420679741</v>
      </c>
      <c r="I11" s="107">
        <f>+I10/I$4</f>
        <v>0.5488962078376729</v>
      </c>
      <c r="J11" s="196" t="s">
        <v>199</v>
      </c>
    </row>
    <row r="12" spans="1:10" s="353" customFormat="1" ht="15" customHeight="1">
      <c r="A12" s="397"/>
      <c r="B12" s="41" t="s">
        <v>11</v>
      </c>
      <c r="C12" s="42"/>
      <c r="D12" s="6">
        <v>18000</v>
      </c>
      <c r="E12" s="106">
        <v>14400</v>
      </c>
      <c r="F12" s="194" t="s">
        <v>179</v>
      </c>
      <c r="H12" s="273">
        <v>1329800</v>
      </c>
      <c r="I12" s="106">
        <v>1288600</v>
      </c>
      <c r="J12" s="194" t="s">
        <v>200</v>
      </c>
    </row>
    <row r="13" spans="1:10" ht="15" customHeight="1">
      <c r="A13" s="397"/>
      <c r="B13" s="43"/>
      <c r="C13" s="35" t="s">
        <v>43</v>
      </c>
      <c r="D13" s="99">
        <f>+D12/D4</f>
        <v>0.02506265664160401</v>
      </c>
      <c r="E13" s="107">
        <f>+E12/E$4</f>
        <v>0.0201765447667087</v>
      </c>
      <c r="F13" s="196" t="s">
        <v>180</v>
      </c>
      <c r="H13" s="274">
        <f>+H12/H4</f>
        <v>0.026811402810176962</v>
      </c>
      <c r="I13" s="107">
        <f>+I12/I$4</f>
        <v>0.024732161021991394</v>
      </c>
      <c r="J13" s="196" t="s">
        <v>201</v>
      </c>
    </row>
    <row r="14" spans="1:10" s="353" customFormat="1" ht="15" customHeight="1">
      <c r="A14" s="397"/>
      <c r="B14" s="399" t="s">
        <v>12</v>
      </c>
      <c r="C14" s="400"/>
      <c r="D14" s="6">
        <f>+D16+D18+D20</f>
        <v>190500</v>
      </c>
      <c r="E14" s="106">
        <v>203200</v>
      </c>
      <c r="F14" s="184">
        <f>+E14-D14</f>
        <v>12700</v>
      </c>
      <c r="H14" s="273">
        <f>+H16+H18+H20</f>
        <v>20684300</v>
      </c>
      <c r="I14" s="106">
        <v>22085300</v>
      </c>
      <c r="J14" s="184">
        <v>1401000</v>
      </c>
    </row>
    <row r="15" spans="1:10" ht="15" customHeight="1">
      <c r="A15" s="397"/>
      <c r="B15" s="44"/>
      <c r="C15" s="45" t="s">
        <v>43</v>
      </c>
      <c r="D15" s="98">
        <f>+D14/D4</f>
        <v>0.2652464494569758</v>
      </c>
      <c r="E15" s="105">
        <f>+E14/E$4</f>
        <v>0.2847134650413339</v>
      </c>
      <c r="F15" s="185">
        <v>2</v>
      </c>
      <c r="H15" s="272">
        <f>+H14/H4</f>
        <v>0.4170364710080789</v>
      </c>
      <c r="I15" s="105">
        <f>+I14/I$4</f>
        <v>0.42388421218297884</v>
      </c>
      <c r="J15" s="185">
        <v>0.7</v>
      </c>
    </row>
    <row r="16" spans="1:10" s="353" customFormat="1" ht="15" customHeight="1">
      <c r="A16" s="397"/>
      <c r="B16" s="44"/>
      <c r="C16" s="46" t="s">
        <v>75</v>
      </c>
      <c r="D16" s="6">
        <v>53300</v>
      </c>
      <c r="E16" s="106">
        <v>59800</v>
      </c>
      <c r="F16" s="184">
        <f>+E16-D16</f>
        <v>6500</v>
      </c>
      <c r="H16" s="273">
        <v>5709600</v>
      </c>
      <c r="I16" s="106">
        <v>5880400</v>
      </c>
      <c r="J16" s="184">
        <v>170800</v>
      </c>
    </row>
    <row r="17" spans="1:10" ht="15" customHeight="1">
      <c r="A17" s="397"/>
      <c r="B17" s="44"/>
      <c r="C17" s="47" t="s">
        <v>83</v>
      </c>
      <c r="D17" s="98">
        <f>+D16/D4</f>
        <v>0.07421331105541631</v>
      </c>
      <c r="E17" s="105">
        <f>+E16/$E$4</f>
        <v>0.08378870673952642</v>
      </c>
      <c r="F17" s="186">
        <v>1</v>
      </c>
      <c r="H17" s="272">
        <f>+H16/H4</f>
        <v>0.11511684876296163</v>
      </c>
      <c r="I17" s="105">
        <f>+I16/$I$4</f>
        <v>0.11286279658056665</v>
      </c>
      <c r="J17" s="203" t="s">
        <v>201</v>
      </c>
    </row>
    <row r="18" spans="1:10" s="353" customFormat="1" ht="15" customHeight="1">
      <c r="A18" s="397"/>
      <c r="B18" s="44"/>
      <c r="C18" s="48" t="s">
        <v>76</v>
      </c>
      <c r="D18" s="100">
        <v>101500</v>
      </c>
      <c r="E18" s="108">
        <v>96200</v>
      </c>
      <c r="F18" s="197" t="s">
        <v>181</v>
      </c>
      <c r="H18" s="275">
        <v>8228600</v>
      </c>
      <c r="I18" s="108">
        <v>8351300</v>
      </c>
      <c r="J18" s="197">
        <v>122700</v>
      </c>
    </row>
    <row r="19" spans="1:10" ht="15" customHeight="1">
      <c r="A19" s="397"/>
      <c r="B19" s="44"/>
      <c r="C19" s="49" t="s">
        <v>83</v>
      </c>
      <c r="D19" s="101">
        <f>+D18/D4</f>
        <v>0.14132553606237816</v>
      </c>
      <c r="E19" s="109">
        <f>+E18/E$4</f>
        <v>0.13479052823315119</v>
      </c>
      <c r="F19" s="198" t="s">
        <v>182</v>
      </c>
      <c r="H19" s="276">
        <f>+H18/H4</f>
        <v>0.16590487980434812</v>
      </c>
      <c r="I19" s="109">
        <f>+I18/I$4</f>
        <v>0.1602868976741865</v>
      </c>
      <c r="J19" s="198" t="s">
        <v>202</v>
      </c>
    </row>
    <row r="20" spans="1:10" s="353" customFormat="1" ht="15" customHeight="1">
      <c r="A20" s="397"/>
      <c r="B20" s="44"/>
      <c r="C20" s="50" t="s">
        <v>13</v>
      </c>
      <c r="D20" s="14">
        <v>35700</v>
      </c>
      <c r="E20" s="103">
        <v>47200</v>
      </c>
      <c r="F20" s="183">
        <f>+E20-D20</f>
        <v>11500</v>
      </c>
      <c r="H20" s="270">
        <v>6746100</v>
      </c>
      <c r="I20" s="103">
        <v>7853600</v>
      </c>
      <c r="J20" s="183">
        <v>1107500</v>
      </c>
    </row>
    <row r="21" spans="1:10" ht="15" customHeight="1">
      <c r="A21" s="397"/>
      <c r="B21" s="52"/>
      <c r="C21" s="53" t="s">
        <v>83</v>
      </c>
      <c r="D21" s="99">
        <f>+D20/D$4</f>
        <v>0.049707602339181284</v>
      </c>
      <c r="E21" s="107">
        <f>+E20/E$4</f>
        <v>0.0661342300686563</v>
      </c>
      <c r="F21" s="187">
        <v>1.6</v>
      </c>
      <c r="H21" s="274">
        <f>+H20/H$4</f>
        <v>0.13601474244076914</v>
      </c>
      <c r="I21" s="107">
        <f>+I20/I$4</f>
        <v>0.15073451792822568</v>
      </c>
      <c r="J21" s="187">
        <v>1.5</v>
      </c>
    </row>
    <row r="22" spans="1:10" s="353" customFormat="1" ht="15" customHeight="1">
      <c r="A22" s="397"/>
      <c r="B22" s="41" t="s">
        <v>14</v>
      </c>
      <c r="C22" s="345"/>
      <c r="D22" s="14">
        <v>3000</v>
      </c>
      <c r="E22" s="103">
        <v>3700</v>
      </c>
      <c r="F22" s="183">
        <f>+E22-D22</f>
        <v>700</v>
      </c>
      <c r="H22" s="270">
        <v>134000</v>
      </c>
      <c r="I22" s="103">
        <v>129500</v>
      </c>
      <c r="J22" s="193" t="s">
        <v>203</v>
      </c>
    </row>
    <row r="23" spans="1:10" ht="15" customHeight="1" thickBot="1">
      <c r="A23" s="398"/>
      <c r="B23" s="346"/>
      <c r="C23" s="344" t="s">
        <v>43</v>
      </c>
      <c r="D23" s="99">
        <f>+D22/D4</f>
        <v>0.004177109440267335</v>
      </c>
      <c r="E23" s="110">
        <f>+E22/E$4</f>
        <v>0.00518425108589043</v>
      </c>
      <c r="F23" s="187">
        <v>0.1</v>
      </c>
      <c r="H23" s="274">
        <f>+H22/H4</f>
        <v>0.0027017055020030927</v>
      </c>
      <c r="I23" s="110">
        <f>+I22/I$4</f>
        <v>0.00248549965260584</v>
      </c>
      <c r="J23" s="204" t="s">
        <v>204</v>
      </c>
    </row>
    <row r="26" spans="4:10" ht="12">
      <c r="D26" s="355"/>
      <c r="E26" s="355"/>
      <c r="F26" s="355"/>
      <c r="G26" s="355"/>
      <c r="H26" s="355"/>
      <c r="I26" s="355"/>
      <c r="J26" s="355"/>
    </row>
    <row r="27" spans="4:10" ht="12">
      <c r="D27" s="355"/>
      <c r="E27" s="355"/>
      <c r="F27" s="355"/>
      <c r="G27" s="355"/>
      <c r="H27" s="355"/>
      <c r="I27" s="355"/>
      <c r="J27" s="355"/>
    </row>
  </sheetData>
  <sheetProtection/>
  <mergeCells count="10">
    <mergeCell ref="A1:J1"/>
    <mergeCell ref="A10:A23"/>
    <mergeCell ref="B14:C14"/>
    <mergeCell ref="H2:J2"/>
    <mergeCell ref="A2:C3"/>
    <mergeCell ref="D2:F2"/>
    <mergeCell ref="A4:C4"/>
    <mergeCell ref="A6:A9"/>
    <mergeCell ref="B6:C6"/>
    <mergeCell ref="B8:C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"/>
  <sheetViews>
    <sheetView zoomScaleSheetLayoutView="100" zoomScalePageLayoutView="0" workbookViewId="0" topLeftCell="A1">
      <selection activeCell="G17" sqref="G17"/>
    </sheetView>
  </sheetViews>
  <sheetFormatPr defaultColWidth="9.00390625" defaultRowHeight="12.75"/>
  <cols>
    <col min="1" max="1" width="2.75390625" style="83" bestFit="1" customWidth="1"/>
    <col min="2" max="3" width="2.75390625" style="83" customWidth="1"/>
    <col min="4" max="4" width="10.25390625" style="83" customWidth="1"/>
    <col min="5" max="7" width="11.75390625" style="83" customWidth="1"/>
    <col min="8" max="8" width="12.25390625" style="83" hidden="1" customWidth="1"/>
    <col min="9" max="11" width="11.75390625" style="83" customWidth="1"/>
    <col min="12" max="16384" width="9.125" style="83" customWidth="1"/>
  </cols>
  <sheetData>
    <row r="1" spans="1:11" ht="18.75" customHeight="1">
      <c r="A1" s="426" t="s">
        <v>213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</row>
    <row r="2" spans="1:11" ht="21.75" customHeight="1" thickBot="1">
      <c r="A2" s="433" t="s">
        <v>149</v>
      </c>
      <c r="B2" s="405"/>
      <c r="C2" s="405"/>
      <c r="D2" s="406"/>
      <c r="E2" s="437" t="s">
        <v>0</v>
      </c>
      <c r="F2" s="431"/>
      <c r="G2" s="432"/>
      <c r="I2" s="430" t="s">
        <v>9</v>
      </c>
      <c r="J2" s="431"/>
      <c r="K2" s="432"/>
    </row>
    <row r="3" spans="1:11" ht="24.75" customHeight="1">
      <c r="A3" s="434"/>
      <c r="B3" s="435"/>
      <c r="C3" s="435"/>
      <c r="D3" s="436"/>
      <c r="E3" s="111" t="s">
        <v>92</v>
      </c>
      <c r="F3" s="112" t="s">
        <v>93</v>
      </c>
      <c r="G3" s="172" t="s">
        <v>159</v>
      </c>
      <c r="I3" s="277" t="s">
        <v>92</v>
      </c>
      <c r="J3" s="112" t="s">
        <v>93</v>
      </c>
      <c r="K3" s="172" t="s">
        <v>159</v>
      </c>
    </row>
    <row r="4" spans="1:11" ht="18" customHeight="1">
      <c r="A4" s="399" t="s">
        <v>78</v>
      </c>
      <c r="B4" s="400"/>
      <c r="C4" s="400"/>
      <c r="D4" s="425"/>
      <c r="E4" s="14">
        <f>+E6+E12</f>
        <v>718200</v>
      </c>
      <c r="F4" s="103">
        <v>713700</v>
      </c>
      <c r="G4" s="199" t="s">
        <v>172</v>
      </c>
      <c r="I4" s="270">
        <v>49598300</v>
      </c>
      <c r="J4" s="103">
        <v>52102200</v>
      </c>
      <c r="K4" s="199">
        <f>J4-I4</f>
        <v>2503900</v>
      </c>
    </row>
    <row r="5" spans="1:11" ht="18" customHeight="1">
      <c r="A5" s="420" t="s">
        <v>74</v>
      </c>
      <c r="B5" s="421"/>
      <c r="C5" s="421"/>
      <c r="D5" s="422"/>
      <c r="E5" s="99">
        <f>+E$4/E$4</f>
        <v>1</v>
      </c>
      <c r="F5" s="107">
        <f>+F$4/F$4</f>
        <v>1</v>
      </c>
      <c r="G5" s="173" t="s">
        <v>158</v>
      </c>
      <c r="I5" s="274">
        <f>+I$4/I$4</f>
        <v>1</v>
      </c>
      <c r="J5" s="107">
        <f>+J$4/J$4</f>
        <v>1</v>
      </c>
      <c r="K5" s="173" t="s">
        <v>158</v>
      </c>
    </row>
    <row r="6" spans="1:11" ht="18" customHeight="1">
      <c r="A6" s="423"/>
      <c r="B6" s="399" t="s">
        <v>18</v>
      </c>
      <c r="C6" s="400"/>
      <c r="D6" s="425"/>
      <c r="E6" s="6">
        <f>+E8+E10</f>
        <v>507200</v>
      </c>
      <c r="F6" s="106">
        <f>+F8+F10</f>
        <v>491000</v>
      </c>
      <c r="G6" s="199" t="s">
        <v>183</v>
      </c>
      <c r="I6" s="273">
        <v>29233100</v>
      </c>
      <c r="J6" s="106">
        <f>+J8+J10</f>
        <v>30108300</v>
      </c>
      <c r="K6" s="199">
        <f>J6-I6</f>
        <v>875200</v>
      </c>
    </row>
    <row r="7" spans="1:11" ht="18" customHeight="1">
      <c r="A7" s="423"/>
      <c r="B7" s="420" t="s">
        <v>74</v>
      </c>
      <c r="C7" s="421"/>
      <c r="D7" s="422"/>
      <c r="E7" s="99">
        <f>+E$6/E4</f>
        <v>0.7062099693678641</v>
      </c>
      <c r="F7" s="107">
        <f>+F$6/F4</f>
        <v>0.6879641305870814</v>
      </c>
      <c r="G7" s="200" t="s">
        <v>184</v>
      </c>
      <c r="I7" s="274">
        <f>+I$6/I4</f>
        <v>0.5893972172433329</v>
      </c>
      <c r="J7" s="107">
        <f>+J$6/J4</f>
        <v>0.5778700323594781</v>
      </c>
      <c r="K7" s="200" t="s">
        <v>207</v>
      </c>
    </row>
    <row r="8" spans="1:11" ht="18" customHeight="1">
      <c r="A8" s="423"/>
      <c r="B8" s="423"/>
      <c r="C8" s="399" t="s">
        <v>19</v>
      </c>
      <c r="D8" s="425"/>
      <c r="E8" s="6">
        <v>273500</v>
      </c>
      <c r="F8" s="106">
        <v>261900</v>
      </c>
      <c r="G8" s="199" t="s">
        <v>185</v>
      </c>
      <c r="I8" s="273">
        <v>13445400</v>
      </c>
      <c r="J8" s="106">
        <v>13263000</v>
      </c>
      <c r="K8" s="199" t="s">
        <v>205</v>
      </c>
    </row>
    <row r="9" spans="1:11" ht="18" customHeight="1">
      <c r="A9" s="423"/>
      <c r="B9" s="423"/>
      <c r="C9" s="427" t="s">
        <v>74</v>
      </c>
      <c r="D9" s="428"/>
      <c r="E9" s="99">
        <f>+E8/E4</f>
        <v>0.3808131439710387</v>
      </c>
      <c r="F9" s="107">
        <f>+F8/F4</f>
        <v>0.3669609079445145</v>
      </c>
      <c r="G9" s="200" t="s">
        <v>186</v>
      </c>
      <c r="I9" s="274">
        <f>+I8/I4</f>
        <v>0.27108590415397305</v>
      </c>
      <c r="J9" s="107">
        <f>+J8/J4</f>
        <v>0.25455738913136106</v>
      </c>
      <c r="K9" s="200" t="s">
        <v>206</v>
      </c>
    </row>
    <row r="10" spans="1:11" ht="18" customHeight="1">
      <c r="A10" s="423"/>
      <c r="B10" s="423"/>
      <c r="C10" s="399" t="s">
        <v>20</v>
      </c>
      <c r="D10" s="425"/>
      <c r="E10" s="14">
        <v>233700</v>
      </c>
      <c r="F10" s="103">
        <v>229100</v>
      </c>
      <c r="G10" s="201" t="s">
        <v>187</v>
      </c>
      <c r="I10" s="270">
        <v>15787700</v>
      </c>
      <c r="J10" s="103">
        <v>16845300</v>
      </c>
      <c r="K10" s="201">
        <f>J10-I10</f>
        <v>1057600</v>
      </c>
    </row>
    <row r="11" spans="1:11" ht="18" customHeight="1">
      <c r="A11" s="423"/>
      <c r="B11" s="424"/>
      <c r="C11" s="427" t="s">
        <v>74</v>
      </c>
      <c r="D11" s="428"/>
      <c r="E11" s="99">
        <f>+E10/E4</f>
        <v>0.3253968253968254</v>
      </c>
      <c r="F11" s="107">
        <f>+F10/F4</f>
        <v>0.3210032226425669</v>
      </c>
      <c r="G11" s="200" t="s">
        <v>176</v>
      </c>
      <c r="I11" s="274">
        <f>+I10/I4</f>
        <v>0.3183113130893599</v>
      </c>
      <c r="J11" s="107">
        <f>+J10/J4</f>
        <v>0.32331264322811704</v>
      </c>
      <c r="K11" s="200">
        <v>0.5</v>
      </c>
    </row>
    <row r="12" spans="1:11" ht="18" customHeight="1">
      <c r="A12" s="423"/>
      <c r="B12" s="399" t="s">
        <v>21</v>
      </c>
      <c r="C12" s="400"/>
      <c r="D12" s="425"/>
      <c r="E12" s="6">
        <v>211000</v>
      </c>
      <c r="F12" s="106">
        <v>222800</v>
      </c>
      <c r="G12" s="188">
        <f>+F12-E12</f>
        <v>11800</v>
      </c>
      <c r="I12" s="273">
        <v>20365200</v>
      </c>
      <c r="J12" s="106">
        <v>21993800</v>
      </c>
      <c r="K12" s="188">
        <f>J12-I12</f>
        <v>1628600</v>
      </c>
    </row>
    <row r="13" spans="1:11" ht="18" customHeight="1" thickBot="1">
      <c r="A13" s="424"/>
      <c r="B13" s="427" t="s">
        <v>74</v>
      </c>
      <c r="C13" s="429"/>
      <c r="D13" s="428"/>
      <c r="E13" s="99">
        <f>+E12/E4</f>
        <v>0.2937900306321359</v>
      </c>
      <c r="F13" s="110">
        <f>+F12/F4</f>
        <v>0.31217598430713184</v>
      </c>
      <c r="G13" s="189">
        <v>1.8</v>
      </c>
      <c r="I13" s="274">
        <f>+I12/I4</f>
        <v>0.41060278275666706</v>
      </c>
      <c r="J13" s="110">
        <f>+J12/J4</f>
        <v>0.42212804833577083</v>
      </c>
      <c r="K13" s="189">
        <v>1.1</v>
      </c>
    </row>
  </sheetData>
  <sheetProtection/>
  <mergeCells count="16">
    <mergeCell ref="A1:K1"/>
    <mergeCell ref="C9:D9"/>
    <mergeCell ref="C10:D10"/>
    <mergeCell ref="C11:D11"/>
    <mergeCell ref="B12:D12"/>
    <mergeCell ref="B13:D13"/>
    <mergeCell ref="I2:K2"/>
    <mergeCell ref="A2:D3"/>
    <mergeCell ref="E2:G2"/>
    <mergeCell ref="A4:D4"/>
    <mergeCell ref="A5:D5"/>
    <mergeCell ref="A6:A13"/>
    <mergeCell ref="B6:D6"/>
    <mergeCell ref="B7:D7"/>
    <mergeCell ref="B8:B11"/>
    <mergeCell ref="C8:D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zoomScaleSheetLayoutView="100" zoomScalePageLayoutView="0" workbookViewId="0" topLeftCell="A1">
      <selection activeCell="J8" sqref="J8"/>
    </sheetView>
  </sheetViews>
  <sheetFormatPr defaultColWidth="9.00390625" defaultRowHeight="12.75"/>
  <cols>
    <col min="1" max="1" width="17.875" style="72" customWidth="1"/>
    <col min="2" max="2" width="9.125" style="72" customWidth="1"/>
    <col min="3" max="3" width="7.375" style="72" customWidth="1"/>
    <col min="4" max="4" width="9.125" style="72" customWidth="1"/>
    <col min="5" max="5" width="7.00390625" style="72" customWidth="1"/>
    <col min="6" max="6" width="11.125" style="72" customWidth="1"/>
    <col min="7" max="7" width="7.625" style="72" customWidth="1"/>
    <col min="8" max="8" width="11.125" style="72" customWidth="1"/>
    <col min="9" max="9" width="8.00390625" style="72" customWidth="1"/>
    <col min="10" max="16384" width="9.125" style="72" customWidth="1"/>
  </cols>
  <sheetData>
    <row r="1" spans="1:9" ht="13.5">
      <c r="A1" s="438" t="s">
        <v>210</v>
      </c>
      <c r="B1" s="438"/>
      <c r="C1" s="438"/>
      <c r="D1" s="438"/>
      <c r="E1" s="438"/>
      <c r="F1" s="438"/>
      <c r="G1" s="438"/>
      <c r="H1" s="438"/>
      <c r="I1" s="438"/>
    </row>
    <row r="2" spans="1:9" s="245" customFormat="1" ht="23.25" customHeight="1" thickBot="1">
      <c r="A2" s="439" t="s">
        <v>22</v>
      </c>
      <c r="B2" s="441" t="s">
        <v>0</v>
      </c>
      <c r="C2" s="442"/>
      <c r="D2" s="443"/>
      <c r="E2" s="443"/>
      <c r="F2" s="448" t="s">
        <v>9</v>
      </c>
      <c r="G2" s="442"/>
      <c r="H2" s="443"/>
      <c r="I2" s="449"/>
    </row>
    <row r="3" spans="1:9" s="245" customFormat="1" ht="20.25" customHeight="1">
      <c r="A3" s="440"/>
      <c r="B3" s="444" t="s">
        <v>92</v>
      </c>
      <c r="C3" s="445"/>
      <c r="D3" s="446" t="s">
        <v>93</v>
      </c>
      <c r="E3" s="447"/>
      <c r="F3" s="450" t="s">
        <v>92</v>
      </c>
      <c r="G3" s="445"/>
      <c r="H3" s="446" t="s">
        <v>93</v>
      </c>
      <c r="I3" s="451"/>
    </row>
    <row r="4" spans="1:9" s="245" customFormat="1" ht="18" customHeight="1">
      <c r="A4" s="348" t="s">
        <v>78</v>
      </c>
      <c r="B4" s="59">
        <v>718200</v>
      </c>
      <c r="C4" s="113">
        <f aca="true" t="shared" si="0" ref="C4:C9">+B4/B$4</f>
        <v>1</v>
      </c>
      <c r="D4" s="117">
        <v>713700</v>
      </c>
      <c r="E4" s="113">
        <f aca="true" t="shared" si="1" ref="E4:E19">+D4/D$4</f>
        <v>1</v>
      </c>
      <c r="F4" s="281">
        <v>49598300</v>
      </c>
      <c r="G4" s="113">
        <f aca="true" t="shared" si="2" ref="G4:G9">+F4/F$4</f>
        <v>1</v>
      </c>
      <c r="H4" s="117">
        <v>52102200</v>
      </c>
      <c r="I4" s="118">
        <f>+H4/H$4</f>
        <v>1</v>
      </c>
    </row>
    <row r="5" spans="1:9" ht="15" customHeight="1">
      <c r="A5" s="60" t="s">
        <v>25</v>
      </c>
      <c r="B5" s="61">
        <v>53300</v>
      </c>
      <c r="C5" s="114">
        <f t="shared" si="0"/>
        <v>0.07421331105541631</v>
      </c>
      <c r="D5" s="119">
        <v>43500</v>
      </c>
      <c r="E5" s="278">
        <f t="shared" si="1"/>
        <v>0.06094997898276587</v>
      </c>
      <c r="F5" s="282">
        <v>1858500</v>
      </c>
      <c r="G5" s="114">
        <f t="shared" si="2"/>
        <v>0.03747104235427424</v>
      </c>
      <c r="H5" s="119">
        <v>1639900</v>
      </c>
      <c r="I5" s="120">
        <f>+H5/H$4</f>
        <v>0.03147467861241944</v>
      </c>
    </row>
    <row r="6" spans="1:9" ht="15" customHeight="1">
      <c r="A6" s="62" t="s">
        <v>98</v>
      </c>
      <c r="B6" s="59">
        <v>28600</v>
      </c>
      <c r="C6" s="113">
        <f t="shared" si="0"/>
        <v>0.039821776663881925</v>
      </c>
      <c r="D6" s="119">
        <v>22600</v>
      </c>
      <c r="E6" s="278">
        <f>+D6/D$4</f>
        <v>0.0316659660921956</v>
      </c>
      <c r="F6" s="281">
        <v>1162000</v>
      </c>
      <c r="G6" s="113">
        <f t="shared" si="2"/>
        <v>0.023428222338265626</v>
      </c>
      <c r="H6" s="119">
        <v>925000</v>
      </c>
      <c r="I6" s="120">
        <f>+H6/H$4</f>
        <v>0.01775356894718457</v>
      </c>
    </row>
    <row r="7" spans="1:9" ht="15" customHeight="1">
      <c r="A7" s="62" t="s">
        <v>99</v>
      </c>
      <c r="B7" s="59">
        <v>57900</v>
      </c>
      <c r="C7" s="113">
        <f t="shared" si="0"/>
        <v>0.08061821219715956</v>
      </c>
      <c r="D7" s="117">
        <v>45300</v>
      </c>
      <c r="E7" s="113">
        <f t="shared" si="1"/>
        <v>0.06347204707860446</v>
      </c>
      <c r="F7" s="281">
        <v>3890400</v>
      </c>
      <c r="G7" s="113">
        <f t="shared" si="2"/>
        <v>0.0784381722760659</v>
      </c>
      <c r="H7" s="117">
        <v>3294200</v>
      </c>
      <c r="I7" s="118">
        <f aca="true" t="shared" si="3" ref="I7:I13">+H7/H$4</f>
        <v>0.06322573710898964</v>
      </c>
    </row>
    <row r="8" spans="1:9" ht="15" customHeight="1">
      <c r="A8" s="62" t="s">
        <v>100</v>
      </c>
      <c r="B8" s="59">
        <v>135400</v>
      </c>
      <c r="C8" s="113">
        <f t="shared" si="0"/>
        <v>0.18852687273739904</v>
      </c>
      <c r="D8" s="117">
        <v>125700</v>
      </c>
      <c r="E8" s="113">
        <f t="shared" si="1"/>
        <v>0.17612442202606138</v>
      </c>
      <c r="F8" s="281">
        <v>8969000</v>
      </c>
      <c r="G8" s="113">
        <f t="shared" si="2"/>
        <v>0.18083281080198313</v>
      </c>
      <c r="H8" s="117">
        <v>8331600</v>
      </c>
      <c r="I8" s="118">
        <f t="shared" si="3"/>
        <v>0.15990879463823024</v>
      </c>
    </row>
    <row r="9" spans="1:9" ht="15" customHeight="1">
      <c r="A9" s="62" t="s">
        <v>101</v>
      </c>
      <c r="B9" s="63">
        <v>156100</v>
      </c>
      <c r="C9" s="113">
        <f t="shared" si="0"/>
        <v>0.21734892787524365</v>
      </c>
      <c r="D9" s="117">
        <v>142200</v>
      </c>
      <c r="E9" s="113">
        <f t="shared" si="1"/>
        <v>0.19924337957124844</v>
      </c>
      <c r="F9" s="283">
        <v>9957600</v>
      </c>
      <c r="G9" s="113">
        <f t="shared" si="2"/>
        <v>0.20076494557273133</v>
      </c>
      <c r="H9" s="117">
        <v>9662700</v>
      </c>
      <c r="I9" s="118">
        <f t="shared" si="3"/>
        <v>0.18545666017941662</v>
      </c>
    </row>
    <row r="10" spans="1:9" ht="15" customHeight="1">
      <c r="A10" s="62" t="s">
        <v>96</v>
      </c>
      <c r="B10" s="59">
        <v>67400</v>
      </c>
      <c r="C10" s="113">
        <f>+B10/B$4</f>
        <v>0.09384572542467279</v>
      </c>
      <c r="D10" s="117">
        <v>73600</v>
      </c>
      <c r="E10" s="113">
        <f t="shared" si="1"/>
        <v>0.10312456214095558</v>
      </c>
      <c r="F10" s="281">
        <v>5286000</v>
      </c>
      <c r="G10" s="113">
        <f>+F10/F$4</f>
        <v>0.10657623345961455</v>
      </c>
      <c r="H10" s="117">
        <v>5391700</v>
      </c>
      <c r="I10" s="118">
        <f t="shared" si="3"/>
        <v>0.10348315426220006</v>
      </c>
    </row>
    <row r="11" spans="1:9" ht="15" customHeight="1">
      <c r="A11" s="62" t="s">
        <v>97</v>
      </c>
      <c r="B11" s="59">
        <v>82000</v>
      </c>
      <c r="C11" s="113">
        <f>+B11/B$4</f>
        <v>0.11417432470064048</v>
      </c>
      <c r="D11" s="117">
        <v>71300</v>
      </c>
      <c r="E11" s="113">
        <f t="shared" si="1"/>
        <v>0.09990191957405072</v>
      </c>
      <c r="F11" s="281">
        <v>6296800</v>
      </c>
      <c r="G11" s="113">
        <f>+F11/F$4</f>
        <v>0.12695596421651548</v>
      </c>
      <c r="H11" s="117">
        <v>5661800</v>
      </c>
      <c r="I11" s="118">
        <f t="shared" si="3"/>
        <v>0.10866719639477795</v>
      </c>
    </row>
    <row r="12" spans="1:9" ht="15" customHeight="1">
      <c r="A12" s="62" t="s">
        <v>152</v>
      </c>
      <c r="B12" s="64">
        <v>71500</v>
      </c>
      <c r="C12" s="113">
        <f>+B12/B$4</f>
        <v>0.09955444165970481</v>
      </c>
      <c r="D12" s="121">
        <v>66800</v>
      </c>
      <c r="E12" s="279">
        <f t="shared" si="1"/>
        <v>0.09359674933445425</v>
      </c>
      <c r="F12" s="284">
        <v>5910400</v>
      </c>
      <c r="G12" s="113">
        <f>+F12/F$4</f>
        <v>0.11916537461969463</v>
      </c>
      <c r="H12" s="121">
        <v>5479600</v>
      </c>
      <c r="I12" s="122">
        <f t="shared" si="3"/>
        <v>0.10517022313837035</v>
      </c>
    </row>
    <row r="13" spans="1:9" ht="15" customHeight="1">
      <c r="A13" s="62" t="s">
        <v>153</v>
      </c>
      <c r="B13" s="64">
        <v>35000</v>
      </c>
      <c r="C13" s="113">
        <f>+B13/B$4</f>
        <v>0.04873294346978557</v>
      </c>
      <c r="D13" s="121">
        <v>44400</v>
      </c>
      <c r="E13" s="279">
        <f t="shared" si="1"/>
        <v>0.062211013030685165</v>
      </c>
      <c r="F13" s="284">
        <v>2713700</v>
      </c>
      <c r="G13" s="113">
        <f>+F13/F$4</f>
        <v>0.05471356881183428</v>
      </c>
      <c r="H13" s="121">
        <v>3676500</v>
      </c>
      <c r="I13" s="122">
        <f t="shared" si="3"/>
        <v>0.07056323917224225</v>
      </c>
    </row>
    <row r="14" spans="1:9" ht="15" customHeight="1">
      <c r="A14" s="62" t="s">
        <v>94</v>
      </c>
      <c r="B14" s="64" t="s">
        <v>62</v>
      </c>
      <c r="C14" s="115"/>
      <c r="D14" s="119">
        <v>10800</v>
      </c>
      <c r="E14" s="278">
        <f>+D14/D$4</f>
        <v>0.015132408575031526</v>
      </c>
      <c r="F14" s="284" t="s">
        <v>62</v>
      </c>
      <c r="G14" s="115"/>
      <c r="H14" s="119">
        <v>964200</v>
      </c>
      <c r="I14" s="120">
        <f aca="true" t="shared" si="4" ref="I14:I19">+H14/H$4</f>
        <v>0.018505936409594987</v>
      </c>
    </row>
    <row r="15" spans="1:9" ht="15" customHeight="1">
      <c r="A15" s="62" t="s">
        <v>95</v>
      </c>
      <c r="B15" s="64" t="s">
        <v>62</v>
      </c>
      <c r="C15" s="115"/>
      <c r="D15" s="119">
        <v>10000</v>
      </c>
      <c r="E15" s="278">
        <f>+D15/D$4</f>
        <v>0.014011489421325487</v>
      </c>
      <c r="F15" s="284" t="s">
        <v>62</v>
      </c>
      <c r="G15" s="115"/>
      <c r="H15" s="119">
        <v>830000</v>
      </c>
      <c r="I15" s="120">
        <f t="shared" si="4"/>
        <v>0.01593022943368994</v>
      </c>
    </row>
    <row r="16" spans="1:9" ht="15" customHeight="1">
      <c r="A16" s="62" t="s">
        <v>142</v>
      </c>
      <c r="B16" s="64" t="s">
        <v>62</v>
      </c>
      <c r="C16" s="115"/>
      <c r="D16" s="119">
        <v>9600</v>
      </c>
      <c r="E16" s="278">
        <f>+D16/D$4</f>
        <v>0.013451029844472467</v>
      </c>
      <c r="F16" s="284" t="s">
        <v>62</v>
      </c>
      <c r="G16" s="115"/>
      <c r="H16" s="119">
        <v>852900</v>
      </c>
      <c r="I16" s="120">
        <f t="shared" si="4"/>
        <v>0.016369750221679698</v>
      </c>
    </row>
    <row r="17" spans="1:9" ht="15" customHeight="1">
      <c r="A17" s="62" t="s">
        <v>143</v>
      </c>
      <c r="B17" s="64" t="s">
        <v>62</v>
      </c>
      <c r="C17" s="115"/>
      <c r="D17" s="119">
        <v>13000</v>
      </c>
      <c r="E17" s="278">
        <f>+D17/D$4</f>
        <v>0.018214936247723135</v>
      </c>
      <c r="F17" s="284" t="s">
        <v>62</v>
      </c>
      <c r="G17" s="115"/>
      <c r="H17" s="119">
        <v>765900</v>
      </c>
      <c r="I17" s="120">
        <f t="shared" si="4"/>
        <v>0.014699955088268825</v>
      </c>
    </row>
    <row r="18" spans="1:9" ht="15" customHeight="1">
      <c r="A18" s="62" t="s">
        <v>144</v>
      </c>
      <c r="B18" s="64" t="s">
        <v>62</v>
      </c>
      <c r="C18" s="115"/>
      <c r="D18" s="117">
        <v>8200</v>
      </c>
      <c r="E18" s="113">
        <f>+D18/D$4</f>
        <v>0.0114894213254869</v>
      </c>
      <c r="F18" s="284" t="s">
        <v>62</v>
      </c>
      <c r="G18" s="115"/>
      <c r="H18" s="117">
        <v>513400</v>
      </c>
      <c r="I18" s="118">
        <f t="shared" si="4"/>
        <v>0.0098537105918752</v>
      </c>
    </row>
    <row r="19" spans="1:9" ht="15" customHeight="1" thickBot="1">
      <c r="A19" s="343" t="s">
        <v>24</v>
      </c>
      <c r="B19" s="65">
        <v>31200</v>
      </c>
      <c r="C19" s="116">
        <f>+B19/B$4</f>
        <v>0.04344193817878028</v>
      </c>
      <c r="D19" s="84">
        <v>26600</v>
      </c>
      <c r="E19" s="280">
        <f t="shared" si="1"/>
        <v>0.0372705618607258</v>
      </c>
      <c r="F19" s="285">
        <v>3553800</v>
      </c>
      <c r="G19" s="116">
        <f>+F19/F$4</f>
        <v>0.07165164935088501</v>
      </c>
      <c r="H19" s="84">
        <v>4112800</v>
      </c>
      <c r="I19" s="123">
        <f t="shared" si="4"/>
        <v>0.07893716580106022</v>
      </c>
    </row>
    <row r="23" spans="4:8" ht="12">
      <c r="D23" s="352"/>
      <c r="H23" s="352"/>
    </row>
    <row r="24" ht="12">
      <c r="D24" s="352"/>
    </row>
  </sheetData>
  <sheetProtection/>
  <mergeCells count="8">
    <mergeCell ref="A1:I1"/>
    <mergeCell ref="A2:A3"/>
    <mergeCell ref="B2:E2"/>
    <mergeCell ref="B3:C3"/>
    <mergeCell ref="D3:E3"/>
    <mergeCell ref="F2:I2"/>
    <mergeCell ref="F3:G3"/>
    <mergeCell ref="H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7"/>
  <sheetViews>
    <sheetView zoomScaleSheetLayoutView="100" zoomScalePageLayoutView="0" workbookViewId="0" topLeftCell="A1">
      <selection activeCell="I4" sqref="I4"/>
    </sheetView>
  </sheetViews>
  <sheetFormatPr defaultColWidth="9.00390625" defaultRowHeight="12.75"/>
  <cols>
    <col min="1" max="1" width="8.375" style="245" customWidth="1"/>
    <col min="2" max="3" width="8.375" style="72" customWidth="1"/>
    <col min="4" max="4" width="7.125" style="72" customWidth="1"/>
    <col min="5" max="5" width="8.375" style="72" customWidth="1"/>
    <col min="6" max="6" width="7.125" style="72" customWidth="1"/>
    <col min="7" max="8" width="11.00390625" style="72" customWidth="1"/>
    <col min="9" max="9" width="7.00390625" style="72" customWidth="1"/>
    <col min="10" max="10" width="11.00390625" style="72" hidden="1" customWidth="1"/>
    <col min="11" max="11" width="6.75390625" style="72" customWidth="1"/>
    <col min="12" max="16384" width="9.125" style="72" customWidth="1"/>
  </cols>
  <sheetData>
    <row r="1" spans="1:11" ht="18.75" customHeight="1">
      <c r="A1" s="385" t="s">
        <v>66</v>
      </c>
      <c r="B1" s="385"/>
      <c r="C1" s="385"/>
      <c r="D1" s="385"/>
      <c r="E1" s="385"/>
      <c r="F1" s="385"/>
      <c r="G1" s="54"/>
      <c r="H1" s="54"/>
      <c r="I1" s="54"/>
      <c r="J1" s="54"/>
      <c r="K1" s="54"/>
    </row>
    <row r="2" spans="1:6" s="245" customFormat="1" ht="27.75" customHeight="1">
      <c r="A2" s="452" t="s">
        <v>63</v>
      </c>
      <c r="B2" s="377" t="s">
        <v>0</v>
      </c>
      <c r="C2" s="403"/>
      <c r="D2" s="403"/>
      <c r="E2" s="403"/>
      <c r="F2" s="403"/>
    </row>
    <row r="3" spans="1:6" s="245" customFormat="1" ht="18.75" customHeight="1">
      <c r="A3" s="453"/>
      <c r="B3" s="454" t="s">
        <v>78</v>
      </c>
      <c r="C3" s="455" t="s">
        <v>34</v>
      </c>
      <c r="D3" s="455"/>
      <c r="E3" s="456" t="s">
        <v>35</v>
      </c>
      <c r="F3" s="455"/>
    </row>
    <row r="4" spans="1:6" s="245" customFormat="1" ht="28.5" customHeight="1">
      <c r="A4" s="440"/>
      <c r="B4" s="455"/>
      <c r="C4" s="349" t="s">
        <v>64</v>
      </c>
      <c r="D4" s="66" t="s">
        <v>43</v>
      </c>
      <c r="E4" s="349" t="s">
        <v>64</v>
      </c>
      <c r="F4" s="347" t="s">
        <v>43</v>
      </c>
    </row>
    <row r="5" spans="1:6" ht="18" customHeight="1">
      <c r="A5" s="67" t="s">
        <v>1</v>
      </c>
      <c r="B5" s="14">
        <f>+C5+E5</f>
        <v>450000</v>
      </c>
      <c r="C5" s="30">
        <v>373000</v>
      </c>
      <c r="D5" s="68">
        <f aca="true" t="shared" si="0" ref="D5:D11">+C5/B5</f>
        <v>0.8288888888888889</v>
      </c>
      <c r="E5" s="51">
        <v>77000</v>
      </c>
      <c r="F5" s="68">
        <f>+E5/B5</f>
        <v>0.1711111111111111</v>
      </c>
    </row>
    <row r="6" spans="1:6" ht="18" customHeight="1">
      <c r="A6" s="69" t="s">
        <v>27</v>
      </c>
      <c r="B6" s="70">
        <f>+C6+E6+10</f>
        <v>481250</v>
      </c>
      <c r="C6" s="70">
        <v>372780</v>
      </c>
      <c r="D6" s="350">
        <f t="shared" si="0"/>
        <v>0.7746077922077922</v>
      </c>
      <c r="E6" s="70">
        <v>108460</v>
      </c>
      <c r="F6" s="350">
        <f aca="true" t="shared" si="1" ref="F6:F15">+E6/B6</f>
        <v>0.22537142857142858</v>
      </c>
    </row>
    <row r="7" spans="1:6" ht="18" customHeight="1">
      <c r="A7" s="69" t="s">
        <v>28</v>
      </c>
      <c r="B7" s="70">
        <f>+C7+E7</f>
        <v>508800</v>
      </c>
      <c r="C7" s="70">
        <v>381700</v>
      </c>
      <c r="D7" s="350">
        <f t="shared" si="0"/>
        <v>0.7501965408805031</v>
      </c>
      <c r="E7" s="70">
        <v>127100</v>
      </c>
      <c r="F7" s="350">
        <f t="shared" si="1"/>
        <v>0.24980345911949686</v>
      </c>
    </row>
    <row r="8" spans="1:6" ht="18" customHeight="1">
      <c r="A8" s="69" t="s">
        <v>29</v>
      </c>
      <c r="B8" s="70">
        <f>+C8+E8</f>
        <v>564100</v>
      </c>
      <c r="C8" s="70">
        <v>411100</v>
      </c>
      <c r="D8" s="350">
        <f t="shared" si="0"/>
        <v>0.7287714944158837</v>
      </c>
      <c r="E8" s="70">
        <v>153000</v>
      </c>
      <c r="F8" s="350">
        <f t="shared" si="1"/>
        <v>0.27122850558411626</v>
      </c>
    </row>
    <row r="9" spans="1:6" ht="18" customHeight="1">
      <c r="A9" s="69" t="s">
        <v>30</v>
      </c>
      <c r="B9" s="70">
        <f>+C9+E9+400</f>
        <v>603600</v>
      </c>
      <c r="C9" s="70">
        <v>429500</v>
      </c>
      <c r="D9" s="350">
        <f t="shared" si="0"/>
        <v>0.7115639496355202</v>
      </c>
      <c r="E9" s="70">
        <v>173700</v>
      </c>
      <c r="F9" s="350">
        <f t="shared" si="1"/>
        <v>0.28777335984095426</v>
      </c>
    </row>
    <row r="10" spans="1:6" ht="18" customHeight="1">
      <c r="A10" s="69" t="s">
        <v>31</v>
      </c>
      <c r="B10" s="70">
        <f>+C10+E10+100</f>
        <v>631900</v>
      </c>
      <c r="C10" s="70">
        <v>435300</v>
      </c>
      <c r="D10" s="350">
        <f t="shared" si="0"/>
        <v>0.6888748219655009</v>
      </c>
      <c r="E10" s="70">
        <v>196500</v>
      </c>
      <c r="F10" s="350">
        <f t="shared" si="1"/>
        <v>0.3109669251463839</v>
      </c>
    </row>
    <row r="11" spans="1:6" ht="18" customHeight="1">
      <c r="A11" s="69" t="s">
        <v>10</v>
      </c>
      <c r="B11" s="70">
        <f>+C11+E11+400</f>
        <v>657500</v>
      </c>
      <c r="C11" s="70">
        <v>455900</v>
      </c>
      <c r="D11" s="350">
        <f t="shared" si="0"/>
        <v>0.6933840304182509</v>
      </c>
      <c r="E11" s="70">
        <v>201200</v>
      </c>
      <c r="F11" s="350">
        <f t="shared" si="1"/>
        <v>0.3060076045627376</v>
      </c>
    </row>
    <row r="12" spans="1:6" ht="18" customHeight="1">
      <c r="A12" s="69" t="s">
        <v>32</v>
      </c>
      <c r="B12" s="70">
        <f>+C12+E12+1600</f>
        <v>685400</v>
      </c>
      <c r="C12" s="70">
        <v>463900</v>
      </c>
      <c r="D12" s="350">
        <f>+C12/B12</f>
        <v>0.6768310475634666</v>
      </c>
      <c r="E12" s="70">
        <v>219900</v>
      </c>
      <c r="F12" s="350">
        <f t="shared" si="1"/>
        <v>0.32083454916836884</v>
      </c>
    </row>
    <row r="13" spans="1:6" ht="18" customHeight="1">
      <c r="A13" s="69" t="s">
        <v>33</v>
      </c>
      <c r="B13" s="70">
        <v>699700</v>
      </c>
      <c r="C13" s="70">
        <v>470800</v>
      </c>
      <c r="D13" s="350">
        <f>+C13/B13</f>
        <v>0.6728597970558811</v>
      </c>
      <c r="E13" s="70">
        <v>223900</v>
      </c>
      <c r="F13" s="350">
        <f t="shared" si="1"/>
        <v>0.3199942832642561</v>
      </c>
    </row>
    <row r="14" spans="1:6" ht="18" customHeight="1" thickBot="1">
      <c r="A14" s="124" t="s">
        <v>102</v>
      </c>
      <c r="B14" s="36">
        <v>718200</v>
      </c>
      <c r="C14" s="36">
        <v>472400</v>
      </c>
      <c r="D14" s="125">
        <f>+C14/B14</f>
        <v>0.657755499860763</v>
      </c>
      <c r="E14" s="36">
        <v>237900</v>
      </c>
      <c r="F14" s="125">
        <f t="shared" si="1"/>
        <v>0.3312447786131997</v>
      </c>
    </row>
    <row r="15" spans="1:6" ht="18" customHeight="1" thickBot="1">
      <c r="A15" s="126" t="s">
        <v>103</v>
      </c>
      <c r="B15" s="127">
        <v>713700</v>
      </c>
      <c r="C15" s="127">
        <v>467100</v>
      </c>
      <c r="D15" s="128">
        <f>+C15/B15</f>
        <v>0.6544766708701135</v>
      </c>
      <c r="E15" s="127">
        <v>239600</v>
      </c>
      <c r="F15" s="129">
        <f t="shared" si="1"/>
        <v>0.3357152865349587</v>
      </c>
    </row>
    <row r="16" ht="12">
      <c r="A16" s="71" t="s">
        <v>86</v>
      </c>
    </row>
    <row r="17" ht="12" customHeight="1">
      <c r="A17" s="71"/>
    </row>
  </sheetData>
  <sheetProtection/>
  <mergeCells count="6">
    <mergeCell ref="A1:F1"/>
    <mergeCell ref="A2:A4"/>
    <mergeCell ref="B2:F2"/>
    <mergeCell ref="B3:B4"/>
    <mergeCell ref="C3:D3"/>
    <mergeCell ref="E3:F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ignoredErrors>
    <ignoredError sqref="B6 B10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zoomScaleSheetLayoutView="100" zoomScalePageLayoutView="0" workbookViewId="0" topLeftCell="A2">
      <selection activeCell="I13" sqref="I13"/>
    </sheetView>
  </sheetViews>
  <sheetFormatPr defaultColWidth="9.00390625" defaultRowHeight="12.75"/>
  <cols>
    <col min="1" max="1" width="8.375" style="72" customWidth="1"/>
    <col min="2" max="2" width="8.00390625" style="72" bestFit="1" customWidth="1"/>
    <col min="3" max="7" width="8.00390625" style="72" customWidth="1"/>
    <col min="8" max="16384" width="9.125" style="72" customWidth="1"/>
  </cols>
  <sheetData>
    <row r="1" spans="1:7" s="83" customFormat="1" ht="12" hidden="1">
      <c r="A1" s="224" t="s">
        <v>42</v>
      </c>
      <c r="B1" s="224"/>
      <c r="C1" s="224"/>
      <c r="D1" s="224"/>
      <c r="E1" s="224"/>
      <c r="F1" s="224"/>
      <c r="G1" s="224"/>
    </row>
    <row r="2" spans="1:7" ht="17.25" customHeight="1">
      <c r="A2" s="464" t="s">
        <v>155</v>
      </c>
      <c r="B2" s="464"/>
      <c r="C2" s="464"/>
      <c r="D2" s="464"/>
      <c r="E2" s="464"/>
      <c r="F2" s="464"/>
      <c r="G2" s="464"/>
    </row>
    <row r="3" spans="1:7" ht="41.25" customHeight="1">
      <c r="A3" s="463"/>
      <c r="B3" s="457" t="s">
        <v>36</v>
      </c>
      <c r="C3" s="458"/>
      <c r="D3" s="459" t="s">
        <v>65</v>
      </c>
      <c r="E3" s="460"/>
      <c r="F3" s="461" t="s">
        <v>54</v>
      </c>
      <c r="G3" s="462"/>
    </row>
    <row r="4" spans="1:7" ht="20.25" customHeight="1">
      <c r="A4" s="463"/>
      <c r="B4" s="211" t="s">
        <v>0</v>
      </c>
      <c r="C4" s="287" t="s">
        <v>9</v>
      </c>
      <c r="D4" s="297" t="s">
        <v>0</v>
      </c>
      <c r="E4" s="298" t="s">
        <v>9</v>
      </c>
      <c r="F4" s="292" t="s">
        <v>0</v>
      </c>
      <c r="G4" s="179" t="s">
        <v>9</v>
      </c>
    </row>
    <row r="5" spans="1:7" ht="23.25" customHeight="1">
      <c r="A5" s="69" t="s">
        <v>2</v>
      </c>
      <c r="B5" s="225">
        <v>3.46</v>
      </c>
      <c r="C5" s="288">
        <v>3.63</v>
      </c>
      <c r="D5" s="299">
        <v>17.8</v>
      </c>
      <c r="E5" s="300">
        <v>19.35</v>
      </c>
      <c r="F5" s="293">
        <v>52.84</v>
      </c>
      <c r="G5" s="225">
        <v>62.52</v>
      </c>
    </row>
    <row r="6" spans="1:7" ht="23.25" customHeight="1">
      <c r="A6" s="69" t="s">
        <v>28</v>
      </c>
      <c r="B6" s="225">
        <v>3.75</v>
      </c>
      <c r="C6" s="288">
        <v>4.05</v>
      </c>
      <c r="D6" s="299">
        <v>19</v>
      </c>
      <c r="E6" s="300">
        <v>23.16</v>
      </c>
      <c r="F6" s="293">
        <v>57.47</v>
      </c>
      <c r="G6" s="225">
        <v>70.18</v>
      </c>
    </row>
    <row r="7" spans="1:7" ht="23.25" customHeight="1">
      <c r="A7" s="69" t="s">
        <v>29</v>
      </c>
      <c r="B7" s="225">
        <v>4.14</v>
      </c>
      <c r="C7" s="288">
        <v>4.44</v>
      </c>
      <c r="D7" s="299">
        <v>21.63</v>
      </c>
      <c r="E7" s="300">
        <v>26.34</v>
      </c>
      <c r="F7" s="293">
        <v>64.49</v>
      </c>
      <c r="G7" s="225">
        <v>75.45</v>
      </c>
    </row>
    <row r="8" spans="1:7" ht="23.25" customHeight="1">
      <c r="A8" s="69" t="s">
        <v>30</v>
      </c>
      <c r="B8" s="225">
        <v>4.35</v>
      </c>
      <c r="C8" s="288">
        <v>4.68</v>
      </c>
      <c r="D8" s="299">
        <v>22.83</v>
      </c>
      <c r="E8" s="300">
        <v>28.19</v>
      </c>
      <c r="F8" s="293">
        <v>70.59</v>
      </c>
      <c r="G8" s="225">
        <v>81.56</v>
      </c>
    </row>
    <row r="9" spans="1:7" ht="23.25" customHeight="1">
      <c r="A9" s="69" t="s">
        <v>31</v>
      </c>
      <c r="B9" s="225">
        <v>4.47</v>
      </c>
      <c r="C9" s="288">
        <v>4.8</v>
      </c>
      <c r="D9" s="299">
        <v>24.75</v>
      </c>
      <c r="E9" s="300">
        <v>30.15</v>
      </c>
      <c r="F9" s="293">
        <v>74.38</v>
      </c>
      <c r="G9" s="225">
        <v>84.95</v>
      </c>
    </row>
    <row r="10" spans="1:7" ht="23.25" customHeight="1">
      <c r="A10" s="69" t="s">
        <v>10</v>
      </c>
      <c r="B10" s="225">
        <v>4.58</v>
      </c>
      <c r="C10" s="288">
        <v>4.79</v>
      </c>
      <c r="D10" s="299">
        <v>26.5</v>
      </c>
      <c r="E10" s="300">
        <v>30.96</v>
      </c>
      <c r="F10" s="293">
        <v>81.22</v>
      </c>
      <c r="G10" s="225">
        <v>88.38</v>
      </c>
    </row>
    <row r="11" spans="1:7" ht="23.25" customHeight="1">
      <c r="A11" s="69" t="s">
        <v>32</v>
      </c>
      <c r="B11" s="225">
        <v>4.55</v>
      </c>
      <c r="C11" s="288">
        <v>4.74</v>
      </c>
      <c r="D11" s="299">
        <v>26.92</v>
      </c>
      <c r="E11" s="300">
        <v>31.37</v>
      </c>
      <c r="F11" s="293">
        <v>83.73</v>
      </c>
      <c r="G11" s="225">
        <v>89.59</v>
      </c>
    </row>
    <row r="12" spans="1:7" ht="23.25" customHeight="1">
      <c r="A12" s="69" t="s">
        <v>33</v>
      </c>
      <c r="B12" s="226">
        <v>4.61</v>
      </c>
      <c r="C12" s="289">
        <v>4.77</v>
      </c>
      <c r="D12" s="301">
        <v>28.59</v>
      </c>
      <c r="E12" s="302">
        <v>32.69</v>
      </c>
      <c r="F12" s="294">
        <v>87.45</v>
      </c>
      <c r="G12" s="226">
        <v>94.85</v>
      </c>
    </row>
    <row r="13" spans="1:7" ht="23.25" customHeight="1" thickBot="1">
      <c r="A13" s="124" t="s">
        <v>102</v>
      </c>
      <c r="B13" s="227">
        <v>4.49</v>
      </c>
      <c r="C13" s="290">
        <v>4.64</v>
      </c>
      <c r="D13" s="303">
        <v>28.51</v>
      </c>
      <c r="E13" s="304">
        <v>32.43</v>
      </c>
      <c r="F13" s="295">
        <v>87.06</v>
      </c>
      <c r="G13" s="227">
        <v>92.41</v>
      </c>
    </row>
    <row r="14" spans="1:7" ht="23.25" customHeight="1" thickBot="1">
      <c r="A14" s="126" t="s">
        <v>104</v>
      </c>
      <c r="B14" s="228">
        <v>4.44</v>
      </c>
      <c r="C14" s="291">
        <v>4.56</v>
      </c>
      <c r="D14" s="305">
        <v>28.86</v>
      </c>
      <c r="E14" s="306">
        <v>32.55</v>
      </c>
      <c r="F14" s="296">
        <v>88.32</v>
      </c>
      <c r="G14" s="229">
        <v>92.97</v>
      </c>
    </row>
    <row r="15" ht="12">
      <c r="B15" s="230"/>
    </row>
  </sheetData>
  <sheetProtection/>
  <mergeCells count="5">
    <mergeCell ref="B3:C3"/>
    <mergeCell ref="D3:E3"/>
    <mergeCell ref="F3:G3"/>
    <mergeCell ref="A3:A4"/>
    <mergeCell ref="A2:G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SheetLayoutView="100" zoomScalePageLayoutView="0" workbookViewId="0" topLeftCell="A1">
      <selection activeCell="K5" sqref="K5"/>
    </sheetView>
  </sheetViews>
  <sheetFormatPr defaultColWidth="9.00390625" defaultRowHeight="12.75"/>
  <cols>
    <col min="1" max="1" width="3.625" style="72" customWidth="1"/>
    <col min="2" max="2" width="10.75390625" style="72" customWidth="1"/>
    <col min="3" max="4" width="8.875" style="72" customWidth="1"/>
    <col min="5" max="5" width="7.75390625" style="72" customWidth="1"/>
    <col min="6" max="7" width="8.875" style="72" customWidth="1"/>
    <col min="8" max="8" width="7.75390625" style="72" customWidth="1"/>
    <col min="9" max="16384" width="9.125" style="72" customWidth="1"/>
  </cols>
  <sheetData>
    <row r="1" spans="1:8" ht="23.25" customHeight="1">
      <c r="A1" s="385" t="s">
        <v>107</v>
      </c>
      <c r="B1" s="385"/>
      <c r="C1" s="385"/>
      <c r="D1" s="385"/>
      <c r="E1" s="385"/>
      <c r="F1" s="385"/>
      <c r="G1" s="385"/>
      <c r="H1" s="385"/>
    </row>
    <row r="2" spans="1:8" s="83" customFormat="1" ht="16.5" customHeight="1" thickBot="1">
      <c r="A2" s="404" t="s">
        <v>149</v>
      </c>
      <c r="B2" s="406"/>
      <c r="C2" s="465" t="s">
        <v>0</v>
      </c>
      <c r="D2" s="466"/>
      <c r="E2" s="467"/>
      <c r="F2" s="468" t="s">
        <v>9</v>
      </c>
      <c r="G2" s="372"/>
      <c r="H2" s="469"/>
    </row>
    <row r="3" spans="1:8" s="83" customFormat="1" ht="28.5" customHeight="1">
      <c r="A3" s="434"/>
      <c r="B3" s="436"/>
      <c r="C3" s="73" t="s">
        <v>88</v>
      </c>
      <c r="D3" s="231" t="s">
        <v>89</v>
      </c>
      <c r="E3" s="246" t="s">
        <v>79</v>
      </c>
      <c r="F3" s="310" t="s">
        <v>88</v>
      </c>
      <c r="G3" s="232" t="s">
        <v>89</v>
      </c>
      <c r="H3" s="247" t="s">
        <v>79</v>
      </c>
    </row>
    <row r="4" spans="1:9" s="83" customFormat="1" ht="27" customHeight="1">
      <c r="A4" s="470" t="s">
        <v>106</v>
      </c>
      <c r="B4" s="471"/>
      <c r="C4" s="74">
        <v>324.38</v>
      </c>
      <c r="D4" s="233">
        <v>331.15</v>
      </c>
      <c r="E4" s="307">
        <f>+D4/C4-1</f>
        <v>0.020870583883100036</v>
      </c>
      <c r="F4" s="311">
        <v>274.58</v>
      </c>
      <c r="G4" s="234">
        <v>271.63</v>
      </c>
      <c r="H4" s="235" t="s">
        <v>214</v>
      </c>
      <c r="I4" s="236"/>
    </row>
    <row r="5" spans="1:10" s="83" customFormat="1" ht="27" customHeight="1">
      <c r="A5" s="75"/>
      <c r="B5" s="206" t="s">
        <v>34</v>
      </c>
      <c r="C5" s="237">
        <v>343.18</v>
      </c>
      <c r="D5" s="238">
        <v>348.6</v>
      </c>
      <c r="E5" s="308">
        <f>+D5/C5-1</f>
        <v>0.015793461157410205</v>
      </c>
      <c r="F5" s="312">
        <v>285.27</v>
      </c>
      <c r="G5" s="238">
        <v>280.7</v>
      </c>
      <c r="H5" s="239" t="s">
        <v>215</v>
      </c>
      <c r="I5" s="236"/>
      <c r="J5" s="240"/>
    </row>
    <row r="6" spans="1:9" s="83" customFormat="1" ht="27" customHeight="1" thickBot="1">
      <c r="A6" s="76"/>
      <c r="B6" s="205" t="s">
        <v>105</v>
      </c>
      <c r="C6" s="77">
        <v>172.13</v>
      </c>
      <c r="D6" s="241">
        <v>189.65</v>
      </c>
      <c r="E6" s="309">
        <f>+D6/C6-1</f>
        <v>0.10178353569976184</v>
      </c>
      <c r="F6" s="313">
        <v>134.48</v>
      </c>
      <c r="G6" s="242">
        <v>139.59</v>
      </c>
      <c r="H6" s="78">
        <f>+G6/F6-1</f>
        <v>0.03799821534800718</v>
      </c>
      <c r="I6" s="236"/>
    </row>
  </sheetData>
  <sheetProtection/>
  <mergeCells count="5">
    <mergeCell ref="C2:E2"/>
    <mergeCell ref="F2:H2"/>
    <mergeCell ref="A2:B3"/>
    <mergeCell ref="A4:B4"/>
    <mergeCell ref="A1:H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鹿児島県統計課人口労働統計係</dc:creator>
  <cp:keywords/>
  <dc:description/>
  <cp:lastModifiedBy>鹿児島県</cp:lastModifiedBy>
  <cp:lastPrinted>2015-03-16T01:19:10Z</cp:lastPrinted>
  <dcterms:created xsi:type="dcterms:W3CDTF">2004-09-02T00:52:28Z</dcterms:created>
  <dcterms:modified xsi:type="dcterms:W3CDTF">2015-03-16T01:19:33Z</dcterms:modified>
  <cp:category/>
  <cp:version/>
  <cp:contentType/>
  <cp:contentStatus/>
</cp:coreProperties>
</file>