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0" documentId="13_ncr:1_{F15326CF-66B1-4302-B791-FBFDE852613F}" xr6:coauthVersionLast="47" xr6:coauthVersionMax="47" xr10:uidLastSave="{00000000-0000-0000-0000-000000000000}"/>
  <bookViews>
    <workbookView xWindow="-6585" yWindow="-16320" windowWidth="29040" windowHeight="15720" tabRatio="889" xr2:uid="{00000000-000D-0000-FFFF-FFFF00000000}"/>
  </bookViews>
  <sheets>
    <sheet name="活用希望調査票" sheetId="106" r:id="rId1"/>
    <sheet name="支給申請額算定シート " sheetId="103" r:id="rId2"/>
    <sheet name="（参考）病床融通に関する概要" sheetId="104" r:id="rId3"/>
    <sheet name="Sheet1" sheetId="105" state="hidden" r:id="rId4"/>
  </sheets>
  <definedNames>
    <definedName name="_xlnm.Print_Area" localSheetId="2">'（参考）病床融通に関する概要'!$A$1:$Y$16</definedName>
    <definedName name="_xlnm.Print_Area" localSheetId="0">活用希望調査票!$A$1:$CA$39</definedName>
    <definedName name="_xlnm.Print_Area" localSheetId="1">'支給申請額算定シート '!$A$1:$S$60</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04" l="1"/>
  <c r="H30" i="103" l="1"/>
  <c r="G30" i="103"/>
  <c r="P18" i="103" l="1"/>
  <c r="O18" i="103"/>
  <c r="N18" i="103"/>
  <c r="M18" i="103"/>
  <c r="P17" i="103"/>
  <c r="O17" i="103"/>
  <c r="N17" i="103"/>
  <c r="M17" i="103"/>
  <c r="Q34" i="103" l="1"/>
  <c r="P34" i="103"/>
  <c r="O34" i="103"/>
  <c r="N34" i="103"/>
  <c r="M34" i="103"/>
  <c r="C56" i="103"/>
  <c r="V4" i="104" l="1"/>
  <c r="U4" i="104"/>
  <c r="T4" i="104"/>
  <c r="S4" i="104"/>
  <c r="R4" i="104" l="1"/>
  <c r="G17" i="103" l="1"/>
  <c r="O60" i="103" s="1"/>
  <c r="G18" i="103"/>
  <c r="N24" i="103" l="1"/>
  <c r="Y4" i="104"/>
  <c r="Y14" i="104" s="1"/>
  <c r="W13" i="104"/>
  <c r="W12" i="104"/>
  <c r="W11" i="104"/>
  <c r="W10" i="104"/>
  <c r="W9" i="104"/>
  <c r="W8" i="104"/>
  <c r="W7" i="104"/>
  <c r="W6" i="104"/>
  <c r="W5" i="104"/>
  <c r="V14" i="104"/>
  <c r="U14" i="104"/>
  <c r="T14" i="104"/>
  <c r="Q4" i="104"/>
  <c r="Q14" i="104" s="1"/>
  <c r="P4" i="104"/>
  <c r="P14" i="104" s="1"/>
  <c r="O4" i="104"/>
  <c r="N4" i="104"/>
  <c r="M4" i="104"/>
  <c r="M14" i="104" s="1"/>
  <c r="R13" i="104"/>
  <c r="L13" i="104"/>
  <c r="F13" i="104"/>
  <c r="R12" i="104"/>
  <c r="L12" i="104"/>
  <c r="F12" i="104"/>
  <c r="R11" i="104"/>
  <c r="L11" i="104"/>
  <c r="F11" i="104"/>
  <c r="R10" i="104"/>
  <c r="L10" i="104"/>
  <c r="F10" i="104"/>
  <c r="R9" i="104"/>
  <c r="L9" i="104"/>
  <c r="F9" i="104"/>
  <c r="R8" i="104"/>
  <c r="L8" i="104"/>
  <c r="F8" i="104"/>
  <c r="R7" i="104"/>
  <c r="L7" i="104"/>
  <c r="F7" i="104"/>
  <c r="R6" i="104"/>
  <c r="L6" i="104"/>
  <c r="F6" i="104"/>
  <c r="R5" i="104"/>
  <c r="L5" i="104"/>
  <c r="R14" i="104" l="1"/>
  <c r="L4" i="104"/>
  <c r="L14" i="104" s="1"/>
  <c r="F5" i="104"/>
  <c r="N14" i="104"/>
  <c r="O14" i="104"/>
  <c r="S14" i="104"/>
  <c r="H13" i="103" l="1"/>
  <c r="I13" i="103" l="1"/>
  <c r="F39" i="103"/>
  <c r="H34" i="103"/>
  <c r="H35" i="103"/>
  <c r="I35" i="103" s="1"/>
  <c r="R34" i="103" l="1"/>
  <c r="N55" i="103"/>
  <c r="I34" i="103"/>
  <c r="C49" i="103" s="1"/>
  <c r="H4" i="103"/>
  <c r="E49" i="103" l="1"/>
  <c r="S34" i="103"/>
  <c r="I4" i="103"/>
  <c r="F40" i="103"/>
  <c r="C50" i="103" s="1"/>
  <c r="H5" i="103"/>
  <c r="I5" i="103" s="1"/>
  <c r="N60" i="103" l="1"/>
  <c r="P60" i="103" s="1"/>
  <c r="O39" i="103"/>
  <c r="C53" i="103" s="1"/>
  <c r="L60" i="103"/>
  <c r="L55" i="103"/>
  <c r="O55" i="103" s="1"/>
  <c r="K6" i="103"/>
  <c r="B6" i="103" s="1"/>
  <c r="E50" i="103"/>
  <c r="N39" i="103" s="1"/>
  <c r="Q60" i="103" l="1"/>
  <c r="C58" i="103" s="1"/>
  <c r="C6" i="103"/>
  <c r="G6" i="103"/>
  <c r="Q11" i="103" s="1"/>
  <c r="D6" i="103"/>
  <c r="D27" i="103" s="1"/>
  <c r="F6" i="103"/>
  <c r="P11" i="103" s="1"/>
  <c r="E6" i="103"/>
  <c r="G4" i="104" l="1"/>
  <c r="G14" i="104" s="1"/>
  <c r="C27" i="103"/>
  <c r="P12" i="103"/>
  <c r="P13" i="103"/>
  <c r="S24" i="103"/>
  <c r="N11" i="103"/>
  <c r="M11" i="103"/>
  <c r="O11" i="103"/>
  <c r="H6" i="103"/>
  <c r="Q6" i="103" s="1"/>
  <c r="H4" i="104"/>
  <c r="H14" i="104" s="1"/>
  <c r="I4" i="104"/>
  <c r="I14" i="104" s="1"/>
  <c r="K4" i="104"/>
  <c r="K14" i="104" s="1"/>
  <c r="F27" i="103"/>
  <c r="J4" i="104"/>
  <c r="J14" i="104" s="1"/>
  <c r="E27" i="103"/>
  <c r="G27" i="103"/>
  <c r="O12" i="103" l="1"/>
  <c r="O13" i="103"/>
  <c r="M13" i="103"/>
  <c r="M12" i="103"/>
  <c r="N13" i="103"/>
  <c r="N12" i="103"/>
  <c r="I27" i="103"/>
  <c r="E30" i="103" s="1"/>
  <c r="R11" i="103"/>
  <c r="H27" i="103"/>
  <c r="I6" i="103"/>
  <c r="S11" i="103" s="1"/>
  <c r="F4" i="104"/>
  <c r="F14" i="104" s="1"/>
  <c r="S13" i="103" l="1"/>
  <c r="M24" i="103"/>
  <c r="O24" i="103" s="1"/>
  <c r="P6" i="103"/>
  <c r="O6" i="103"/>
  <c r="S12" i="103" l="1"/>
  <c r="R24" i="103"/>
  <c r="P24" i="103" s="1"/>
  <c r="C23" i="103" s="1"/>
  <c r="E23" i="103" s="1"/>
  <c r="F30" i="103" s="1"/>
  <c r="I30" i="103" s="1"/>
  <c r="N6" i="103"/>
  <c r="X4" i="104" l="1"/>
  <c r="X14" i="104" s="1"/>
  <c r="D53" i="103" l="1"/>
  <c r="E53" i="103" s="1"/>
  <c r="W4" i="104"/>
  <c r="W14" i="104" s="1"/>
  <c r="D56" i="103" l="1"/>
  <c r="E56" i="103" s="1"/>
  <c r="C60" i="103" l="1"/>
  <c r="N32" i="10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2" authorId="0" shapeId="0" xr:uid="{00000000-0006-0000-0100-000001000000}">
      <text>
        <r>
          <rPr>
            <b/>
            <sz val="9"/>
            <color indexed="81"/>
            <rFont val="MS P ゴシック"/>
            <family val="3"/>
            <charset val="128"/>
          </rPr>
          <t>他院への移転分と介護への転換分を除いた３区分の減少数</t>
        </r>
      </text>
    </comment>
    <comment ref="S22" authorId="0" shapeId="0" xr:uid="{00000000-0006-0000-0100-000002000000}">
      <text>
        <r>
          <rPr>
            <b/>
            <sz val="9"/>
            <color indexed="81"/>
            <rFont val="MS P ゴシック"/>
            <family val="3"/>
            <charset val="128"/>
          </rPr>
          <t>他院からの移転分を除いた回復期の増加数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 authorId="0" shapeId="0" xr:uid="{00000000-0006-0000-0200-000001000000}">
      <text>
        <r>
          <rPr>
            <b/>
            <sz val="9"/>
            <color indexed="81"/>
            <rFont val="MS P ゴシック"/>
            <family val="3"/>
            <charset val="128"/>
          </rPr>
          <t>他の医療機関から融通を受けた病床数はマイナス表記，他の医療機関へ融通した病床数はプラス表記とすること。</t>
        </r>
      </text>
    </comment>
  </commentList>
</comments>
</file>

<file path=xl/sharedStrings.xml><?xml version="1.0" encoding="utf-8"?>
<sst xmlns="http://schemas.openxmlformats.org/spreadsheetml/2006/main" count="225" uniqueCount="158">
  <si>
    <t>申請年月日</t>
    <rPh sb="0" eb="2">
      <t>シンセイ</t>
    </rPh>
    <rPh sb="2" eb="3">
      <t>ネン</t>
    </rPh>
    <rPh sb="3" eb="5">
      <t>ネンガッピ</t>
    </rPh>
    <phoneticPr fontId="51"/>
  </si>
  <si>
    <t>１．申請者の情報</t>
    <rPh sb="2" eb="4">
      <t>シンセイ</t>
    </rPh>
    <rPh sb="4" eb="5">
      <t>シャ</t>
    </rPh>
    <rPh sb="6" eb="8">
      <t>ジョウホウ</t>
    </rPh>
    <phoneticPr fontId="1"/>
  </si>
  <si>
    <t>フリガナ</t>
    <phoneticPr fontId="1"/>
  </si>
  <si>
    <t>事務担当者</t>
    <rPh sb="0" eb="2">
      <t>ジム</t>
    </rPh>
    <rPh sb="2" eb="5">
      <t>タントウシャ</t>
    </rPh>
    <phoneticPr fontId="1"/>
  </si>
  <si>
    <t>〒</t>
    <phoneticPr fontId="1"/>
  </si>
  <si>
    <t>－</t>
    <phoneticPr fontId="1"/>
  </si>
  <si>
    <t>電話番号</t>
    <rPh sb="0" eb="2">
      <t>デンワ</t>
    </rPh>
    <rPh sb="2" eb="4">
      <t>バンゴウ</t>
    </rPh>
    <phoneticPr fontId="1"/>
  </si>
  <si>
    <t>電子メール</t>
    <rPh sb="0" eb="2">
      <t>デンシ</t>
    </rPh>
    <phoneticPr fontId="1"/>
  </si>
  <si>
    <t>日</t>
    <rPh sb="0" eb="1">
      <t>ニチ</t>
    </rPh>
    <phoneticPr fontId="1"/>
  </si>
  <si>
    <t>月</t>
    <rPh sb="0" eb="1">
      <t>ガツ</t>
    </rPh>
    <phoneticPr fontId="1"/>
  </si>
  <si>
    <t>年</t>
    <rPh sb="0" eb="1">
      <t>ネン</t>
    </rPh>
    <phoneticPr fontId="1"/>
  </si>
  <si>
    <t>ファクシミリ</t>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</si>
  <si>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</si>
  <si>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</si>
  <si>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</si>
  <si>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</si>
  <si>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</si>
  <si>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２．支給申請額</t>
    <rPh sb="2" eb="4">
      <t>シキュウ</t>
    </rPh>
    <rPh sb="4" eb="7">
      <t>シンセイガク</t>
    </rPh>
    <phoneticPr fontId="1"/>
  </si>
  <si>
    <t>■支給申請額算定シート</t>
    <rPh sb="1" eb="3">
      <t>シキュウ</t>
    </rPh>
    <rPh sb="3" eb="6">
      <t>シンセイガク</t>
    </rPh>
    <rPh sb="6" eb="8">
      <t>サンテイ</t>
    </rPh>
    <phoneticPr fontId="1"/>
  </si>
  <si>
    <t>合計</t>
    <rPh sb="0" eb="2">
      <t>ゴウケイ</t>
    </rPh>
    <phoneticPr fontId="1"/>
  </si>
  <si>
    <t>うち対象３区分の合計</t>
    <rPh sb="2" eb="4">
      <t>タイショウ</t>
    </rPh>
    <rPh sb="5" eb="7">
      <t>クブン</t>
    </rPh>
    <rPh sb="8" eb="10">
      <t>ゴウケイ</t>
    </rPh>
    <phoneticPr fontId="1"/>
  </si>
  <si>
    <t>単価(千円)</t>
    <rPh sb="0" eb="2">
      <t>タンカ</t>
    </rPh>
    <rPh sb="3" eb="5">
      <t>センエン</t>
    </rPh>
    <phoneticPr fontId="1"/>
  </si>
  <si>
    <t>支給額(千円)</t>
    <rPh sb="0" eb="3">
      <t>シキュウガク</t>
    </rPh>
    <rPh sb="4" eb="6">
      <t>センエン</t>
    </rPh>
    <phoneticPr fontId="1"/>
  </si>
  <si>
    <t>介護医療院</t>
    <rPh sb="0" eb="2">
      <t>カイゴ</t>
    </rPh>
    <rPh sb="2" eb="4">
      <t>イリョウ</t>
    </rPh>
    <rPh sb="4" eb="5">
      <t>イン</t>
    </rPh>
    <phoneticPr fontId="1"/>
  </si>
  <si>
    <t>支給申請額（千円）</t>
    <rPh sb="0" eb="2">
      <t>シキュウ</t>
    </rPh>
    <rPh sb="2" eb="5">
      <t>シンセイガク</t>
    </rPh>
    <rPh sb="6" eb="8">
      <t>センエン</t>
    </rPh>
    <phoneticPr fontId="1"/>
  </si>
  <si>
    <t>支給申請額(千円)</t>
    <rPh sb="0" eb="2">
      <t>シキュウ</t>
    </rPh>
    <rPh sb="2" eb="4">
      <t>シンセイ</t>
    </rPh>
    <rPh sb="4" eb="5">
      <t>ガク</t>
    </rPh>
    <rPh sb="6" eb="8">
      <t>センエン</t>
    </rPh>
    <phoneticPr fontId="1"/>
  </si>
  <si>
    <t>要件
審査</t>
    <rPh sb="0" eb="2">
      <t>ヨウケン</t>
    </rPh>
    <rPh sb="3" eb="5">
      <t>シンサ</t>
    </rPh>
    <phoneticPr fontId="1"/>
  </si>
  <si>
    <t>休棟</t>
    <rPh sb="0" eb="2">
      <t>キュウトウ</t>
    </rPh>
    <phoneticPr fontId="1"/>
  </si>
  <si>
    <t>一日平均実働病床数</t>
    <rPh sb="0" eb="2">
      <t>イチニチ</t>
    </rPh>
    <rPh sb="2" eb="4">
      <t>ヘイキン</t>
    </rPh>
    <rPh sb="4" eb="6">
      <t>ジツドウ</t>
    </rPh>
    <rPh sb="6" eb="9">
      <t>ビョウショウスウ</t>
    </rPh>
    <phoneticPr fontId="1"/>
  </si>
  <si>
    <t>対象３区分の病床稼働率</t>
    <rPh sb="0" eb="2">
      <t>タイショウ</t>
    </rPh>
    <rPh sb="3" eb="5">
      <t>クブン</t>
    </rPh>
    <phoneticPr fontId="1"/>
  </si>
  <si>
    <t>対象３区分の病棟の
年間在棟患者延べ数（人）</t>
    <phoneticPr fontId="1"/>
  </si>
  <si>
    <t>①　平成30年度病床機能報告</t>
    <rPh sb="2" eb="4">
      <t>ヘイセイ</t>
    </rPh>
    <rPh sb="6" eb="8">
      <t>ネンド</t>
    </rPh>
    <rPh sb="8" eb="10">
      <t>ビョウショウ</t>
    </rPh>
    <rPh sb="10" eb="12">
      <t>キノウ</t>
    </rPh>
    <rPh sb="12" eb="14">
      <t>ホウコク</t>
    </rPh>
    <phoneticPr fontId="1"/>
  </si>
  <si>
    <t>適用</t>
    <rPh sb="0" eb="2">
      <t>テキヨウ</t>
    </rPh>
    <phoneticPr fontId="1"/>
  </si>
  <si>
    <t>Ａ　平成30年度病床機能報告</t>
    <rPh sb="2" eb="4">
      <t>ヘイセイ</t>
    </rPh>
    <rPh sb="6" eb="8">
      <t>ネンド</t>
    </rPh>
    <rPh sb="8" eb="10">
      <t>ビョウショウ</t>
    </rPh>
    <rPh sb="10" eb="12">
      <t>キノウ</t>
    </rPh>
    <rPh sb="12" eb="14">
      <t>ホウコク</t>
    </rPh>
    <phoneticPr fontId="1"/>
  </si>
  <si>
    <t>＜選択＞</t>
    <rPh sb="1" eb="3">
      <t>センタク</t>
    </rPh>
    <phoneticPr fontId="1"/>
  </si>
  <si>
    <t>適用する
病床稼働率</t>
    <rPh sb="0" eb="2">
      <t>テキヨウ</t>
    </rPh>
    <rPh sb="5" eb="7">
      <t>ビョウショウ</t>
    </rPh>
    <rPh sb="7" eb="10">
      <t>カドウリツ</t>
    </rPh>
    <phoneticPr fontId="1"/>
  </si>
  <si>
    <t>対象３区分から
回復期又は介護医療院へ
転換した病床数</t>
    <rPh sb="0" eb="2">
      <t>タイショウ</t>
    </rPh>
    <rPh sb="3" eb="5">
      <t>クブン</t>
    </rPh>
    <rPh sb="8" eb="11">
      <t>カイフクキ</t>
    </rPh>
    <rPh sb="11" eb="12">
      <t>マタ</t>
    </rPh>
    <rPh sb="13" eb="15">
      <t>カイゴ</t>
    </rPh>
    <rPh sb="15" eb="17">
      <t>イリョウ</t>
    </rPh>
    <rPh sb="17" eb="18">
      <t>イン</t>
    </rPh>
    <rPh sb="20" eb="22">
      <t>テンカン</t>
    </rPh>
    <rPh sb="24" eb="27">
      <t>ビョウショウスウ</t>
    </rPh>
    <phoneticPr fontId="1"/>
  </si>
  <si>
    <t>※対象３区分の病床数の合計が減っていません。</t>
    <rPh sb="1" eb="3">
      <t>タイショウ</t>
    </rPh>
    <rPh sb="4" eb="6">
      <t>クブン</t>
    </rPh>
    <rPh sb="7" eb="9">
      <t>ビョウショウ</t>
    </rPh>
    <rPh sb="9" eb="10">
      <t>カズ</t>
    </rPh>
    <rPh sb="11" eb="13">
      <t>ゴウケイ</t>
    </rPh>
    <rPh sb="14" eb="15">
      <t>ヘ</t>
    </rPh>
    <phoneticPr fontId="1"/>
  </si>
  <si>
    <t>対象３区分の合計</t>
    <rPh sb="0" eb="2">
      <t>タイショウ</t>
    </rPh>
    <rPh sb="3" eb="5">
      <t>クブン</t>
    </rPh>
    <rPh sb="6" eb="8">
      <t>ゴウケイ</t>
    </rPh>
    <phoneticPr fontId="1"/>
  </si>
  <si>
    <t>番号</t>
    <rPh sb="0" eb="2">
      <t>バンゴウ</t>
    </rPh>
    <phoneticPr fontId="1"/>
  </si>
  <si>
    <t>計</t>
    <rPh sb="0" eb="1">
      <t>ケイ</t>
    </rPh>
    <phoneticPr fontId="1"/>
  </si>
  <si>
    <t>介護医療院</t>
    <phoneticPr fontId="1"/>
  </si>
  <si>
    <t>対象３区分からの転換数</t>
    <rPh sb="0" eb="2">
      <t>タイショウ</t>
    </rPh>
    <rPh sb="3" eb="5">
      <t>クブン</t>
    </rPh>
    <rPh sb="8" eb="10">
      <t>テンカン</t>
    </rPh>
    <rPh sb="10" eb="11">
      <t>スウ</t>
    </rPh>
    <phoneticPr fontId="1"/>
  </si>
  <si>
    <t>病院統合前 または
地域医療連携推進法人間の病床融通前の
稼働病床数</t>
    <rPh sb="0" eb="2">
      <t>ビョウイン</t>
    </rPh>
    <rPh sb="2" eb="4">
      <t>トウゴウ</t>
    </rPh>
    <rPh sb="4" eb="5">
      <t>マエ</t>
    </rPh>
    <rPh sb="10" eb="12">
      <t>チイキ</t>
    </rPh>
    <rPh sb="12" eb="14">
      <t>イリョウ</t>
    </rPh>
    <rPh sb="14" eb="16">
      <t>レンケイ</t>
    </rPh>
    <rPh sb="16" eb="18">
      <t>スイシン</t>
    </rPh>
    <rPh sb="18" eb="20">
      <t>ホウジン</t>
    </rPh>
    <rPh sb="20" eb="21">
      <t>カン</t>
    </rPh>
    <rPh sb="22" eb="24">
      <t>ビョウショウ</t>
    </rPh>
    <rPh sb="24" eb="26">
      <t>ユウズウ</t>
    </rPh>
    <rPh sb="26" eb="27">
      <t>マエ</t>
    </rPh>
    <rPh sb="29" eb="31">
      <t>カドウ</t>
    </rPh>
    <rPh sb="31" eb="34">
      <t>ビョウショウスウ</t>
    </rPh>
    <phoneticPr fontId="1"/>
  </si>
  <si>
    <t>病院統合後または地域医療連携推進法人間の病床融通後の状況</t>
    <rPh sb="0" eb="2">
      <t>ビョウイン</t>
    </rPh>
    <rPh sb="2" eb="4">
      <t>トウゴウ</t>
    </rPh>
    <rPh sb="4" eb="5">
      <t>ゴ</t>
    </rPh>
    <rPh sb="8" eb="10">
      <t>チイキ</t>
    </rPh>
    <rPh sb="10" eb="12">
      <t>イリョウ</t>
    </rPh>
    <rPh sb="12" eb="14">
      <t>レンケイ</t>
    </rPh>
    <rPh sb="14" eb="16">
      <t>スイシン</t>
    </rPh>
    <rPh sb="16" eb="18">
      <t>ホウジン</t>
    </rPh>
    <rPh sb="18" eb="19">
      <t>カン</t>
    </rPh>
    <rPh sb="20" eb="22">
      <t>ビョウショウ</t>
    </rPh>
    <rPh sb="22" eb="24">
      <t>ユウズウ</t>
    </rPh>
    <rPh sb="24" eb="25">
      <t>ゴ</t>
    </rPh>
    <rPh sb="26" eb="28">
      <t>ジョウキョウ</t>
    </rPh>
    <phoneticPr fontId="1"/>
  </si>
  <si>
    <t>Ａ</t>
    <phoneticPr fontId="1"/>
  </si>
  <si>
    <t>Ｂ</t>
    <phoneticPr fontId="1"/>
  </si>
  <si>
    <t>病院統合後 または
地域医療連携推進法人間の病床融通後の
許可病床数</t>
    <rPh sb="0" eb="2">
      <t>ビョウイン</t>
    </rPh>
    <rPh sb="2" eb="4">
      <t>トウゴウ</t>
    </rPh>
    <rPh sb="4" eb="5">
      <t>ゴ</t>
    </rPh>
    <rPh sb="10" eb="12">
      <t>チイキ</t>
    </rPh>
    <rPh sb="12" eb="14">
      <t>イリョウ</t>
    </rPh>
    <rPh sb="14" eb="16">
      <t>レンケイ</t>
    </rPh>
    <rPh sb="16" eb="18">
      <t>スイシン</t>
    </rPh>
    <rPh sb="18" eb="20">
      <t>ホウジン</t>
    </rPh>
    <rPh sb="20" eb="21">
      <t>カン</t>
    </rPh>
    <rPh sb="22" eb="24">
      <t>ビョウショウ</t>
    </rPh>
    <rPh sb="24" eb="26">
      <t>ユウズウ</t>
    </rPh>
    <rPh sb="26" eb="27">
      <t>ゴ</t>
    </rPh>
    <rPh sb="29" eb="31">
      <t>キョカ</t>
    </rPh>
    <rPh sb="31" eb="34">
      <t>ビョウショウスウ</t>
    </rPh>
    <phoneticPr fontId="1"/>
  </si>
  <si>
    <t>うち対象３区分（※３）の合計</t>
    <rPh sb="2" eb="4">
      <t>タイショウ</t>
    </rPh>
    <rPh sb="5" eb="7">
      <t>クブン</t>
    </rPh>
    <rPh sb="12" eb="14">
      <t>ゴウケイ</t>
    </rPh>
    <phoneticPr fontId="1"/>
  </si>
  <si>
    <t>対象３区分</t>
    <phoneticPr fontId="1"/>
  </si>
  <si>
    <t>③の３区分合計が0でない</t>
    <rPh sb="3" eb="5">
      <t>クブン</t>
    </rPh>
    <rPh sb="5" eb="7">
      <t>ゴウケイ</t>
    </rPh>
    <phoneticPr fontId="1"/>
  </si>
  <si>
    <t>後回+移回-前回</t>
    <rPh sb="3" eb="4">
      <t>イ</t>
    </rPh>
    <rPh sb="4" eb="5">
      <t>カイ</t>
    </rPh>
    <phoneticPr fontId="1"/>
  </si>
  <si>
    <t>介護転換整合性 チェック</t>
    <rPh sb="0" eb="2">
      <t>カイゴ</t>
    </rPh>
    <rPh sb="2" eb="4">
      <t>テンカン</t>
    </rPh>
    <rPh sb="4" eb="7">
      <t>セイゴウセイ</t>
    </rPh>
    <phoneticPr fontId="1"/>
  </si>
  <si>
    <t>B</t>
    <phoneticPr fontId="1"/>
  </si>
  <si>
    <t>A</t>
    <phoneticPr fontId="1"/>
  </si>
  <si>
    <t>C（A-B）</t>
    <phoneticPr fontId="1"/>
  </si>
  <si>
    <t>①</t>
    <phoneticPr fontId="1"/>
  </si>
  <si>
    <t>②</t>
    <phoneticPr fontId="1"/>
  </si>
  <si>
    <r>
      <t xml:space="preserve">回復期への
転換数算出
</t>
    </r>
    <r>
      <rPr>
        <sz val="9"/>
        <rFont val="メイリオ"/>
        <family val="3"/>
        <charset val="128"/>
      </rPr>
      <t>（①又は②の小さい方）</t>
    </r>
    <rPh sb="0" eb="3">
      <t>カイフクキ</t>
    </rPh>
    <rPh sb="6" eb="8">
      <t>テンカン</t>
    </rPh>
    <rPh sb="8" eb="9">
      <t>スウ</t>
    </rPh>
    <rPh sb="9" eb="11">
      <t>サンシュツ</t>
    </rPh>
    <rPh sb="14" eb="15">
      <t>マタ</t>
    </rPh>
    <rPh sb="18" eb="19">
      <t>チイ</t>
    </rPh>
    <rPh sb="21" eb="22">
      <t>ホウ</t>
    </rPh>
    <phoneticPr fontId="1"/>
  </si>
  <si>
    <t>転換可能数-介</t>
    <rPh sb="0" eb="2">
      <t>テンカン</t>
    </rPh>
    <rPh sb="2" eb="4">
      <t>カノウ</t>
    </rPh>
    <rPh sb="4" eb="5">
      <t>スウ</t>
    </rPh>
    <rPh sb="6" eb="7">
      <t>カイ</t>
    </rPh>
    <phoneticPr fontId="1"/>
  </si>
  <si>
    <t>支給対象</t>
    <rPh sb="0" eb="2">
      <t>シキュウ</t>
    </rPh>
    <rPh sb="2" eb="4">
      <t>タイショウ</t>
    </rPh>
    <phoneticPr fontId="1"/>
  </si>
  <si>
    <t>6.支給済数</t>
    <rPh sb="2" eb="4">
      <t>シキュウ</t>
    </rPh>
    <rPh sb="4" eb="5">
      <t>スミ</t>
    </rPh>
    <rPh sb="5" eb="6">
      <t>スウ</t>
    </rPh>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</si>
  <si>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</si>
  <si>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</si>
  <si>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</si>
  <si>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慢性期</t>
    <rPh sb="0" eb="3">
      <t>マンセイキ</t>
    </rPh>
    <phoneticPr fontId="1"/>
  </si>
  <si>
    <t>病床数</t>
    <rPh sb="0" eb="3">
      <t>ビョウショウスウ</t>
    </rPh>
    <phoneticPr fontId="1"/>
  </si>
  <si>
    <t>対象３区分のうち
①と②の小さい方</t>
    <rPh sb="0" eb="2">
      <t>タイショウ</t>
    </rPh>
    <rPh sb="3" eb="5">
      <t>クブン</t>
    </rPh>
    <rPh sb="13" eb="14">
      <t>チイ</t>
    </rPh>
    <rPh sb="16" eb="17">
      <t>ホウ</t>
    </rPh>
    <phoneticPr fontId="1"/>
  </si>
  <si>
    <t>②　令和2年4月1日時点（※１）</t>
    <rPh sb="2" eb="4">
      <t>レイワ</t>
    </rPh>
    <rPh sb="5" eb="6">
      <t>ネン</t>
    </rPh>
    <rPh sb="7" eb="8">
      <t>ガツ</t>
    </rPh>
    <rPh sb="9" eb="10">
      <t>ニチ</t>
    </rPh>
    <rPh sb="10" eb="12">
      <t>ジテン</t>
    </rPh>
    <phoneticPr fontId="1"/>
  </si>
  <si>
    <t>Ｂ　令和2年4月1日時点</t>
    <rPh sb="2" eb="4">
      <t>レイワ</t>
    </rPh>
    <rPh sb="5" eb="6">
      <t>ネン</t>
    </rPh>
    <rPh sb="7" eb="8">
      <t>ガツ</t>
    </rPh>
    <rPh sb="9" eb="10">
      <t>ニチ</t>
    </rPh>
    <rPh sb="10" eb="12">
      <t>ジテン</t>
    </rPh>
    <phoneticPr fontId="1"/>
  </si>
  <si>
    <t>②　令和2年4月1日時点（※５）</t>
    <rPh sb="2" eb="4">
      <t>レイワ</t>
    </rPh>
    <rPh sb="5" eb="6">
      <t>ネン</t>
    </rPh>
    <rPh sb="7" eb="8">
      <t>ガツ</t>
    </rPh>
    <rPh sb="9" eb="10">
      <t>ニチ</t>
    </rPh>
    <rPh sb="10" eb="12">
      <t>ジテン</t>
    </rPh>
    <phoneticPr fontId="1"/>
  </si>
  <si>
    <r>
      <t>①　平成30年度病床機能報告</t>
    </r>
    <r>
      <rPr>
        <sz val="9"/>
        <rFont val="メイリオ"/>
        <family val="3"/>
        <charset val="128"/>
      </rPr>
      <t>（※６）</t>
    </r>
    <rPh sb="2" eb="4">
      <t>ヘイセイ</t>
    </rPh>
    <rPh sb="6" eb="8">
      <t>ネンド</t>
    </rPh>
    <rPh sb="8" eb="10">
      <t>ビョウショウ</t>
    </rPh>
    <rPh sb="10" eb="12">
      <t>キノウ</t>
    </rPh>
    <rPh sb="12" eb="14">
      <t>ホウコク</t>
    </rPh>
    <phoneticPr fontId="1"/>
  </si>
  <si>
    <t>②　令和2年4月1日時点（※７）</t>
    <rPh sb="2" eb="4">
      <t>レイワ</t>
    </rPh>
    <rPh sb="5" eb="6">
      <t>ネン</t>
    </rPh>
    <rPh sb="7" eb="8">
      <t>ガツ</t>
    </rPh>
    <rPh sb="9" eb="10">
      <t>ニチ</t>
    </rPh>
    <rPh sb="10" eb="12">
      <t>ジテン</t>
    </rPh>
    <phoneticPr fontId="1"/>
  </si>
  <si>
    <t>&gt;=</t>
    <phoneticPr fontId="1"/>
  </si>
  <si>
    <t>H30病床機能報告の
対象３区分稼働病床数の90%</t>
    <rPh sb="3" eb="5">
      <t>ビョウショウ</t>
    </rPh>
    <rPh sb="5" eb="7">
      <t>キノウ</t>
    </rPh>
    <rPh sb="7" eb="9">
      <t>ホウコク</t>
    </rPh>
    <rPh sb="16" eb="18">
      <t>カドウ</t>
    </rPh>
    <rPh sb="18" eb="21">
      <t>ビョウショウスウ</t>
    </rPh>
    <phoneticPr fontId="1"/>
  </si>
  <si>
    <t>H30病床機能報告の
対象３区分稼働病床数の10%</t>
    <rPh sb="3" eb="5">
      <t>ビョウショウ</t>
    </rPh>
    <rPh sb="5" eb="7">
      <t>キノウ</t>
    </rPh>
    <rPh sb="7" eb="9">
      <t>ホウコク</t>
    </rPh>
    <rPh sb="16" eb="18">
      <t>カドウ</t>
    </rPh>
    <rPh sb="18" eb="21">
      <t>ビョウショウスウ</t>
    </rPh>
    <phoneticPr fontId="1"/>
  </si>
  <si>
    <r>
      <t xml:space="preserve">開設者
</t>
    </r>
    <r>
      <rPr>
        <sz val="6"/>
        <rFont val="メイリオ"/>
        <family val="3"/>
        <charset val="128"/>
      </rPr>
      <t>（代表者の職・氏名も記載）</t>
    </r>
    <rPh sb="0" eb="3">
      <t>カイセツシャ</t>
    </rPh>
    <rPh sb="5" eb="8">
      <t>ダイヒョウシャ</t>
    </rPh>
    <rPh sb="9" eb="10">
      <t>ショク</t>
    </rPh>
    <rPh sb="11" eb="13">
      <t>シメイ</t>
    </rPh>
    <rPh sb="14" eb="16">
      <t>キサイ</t>
    </rPh>
    <phoneticPr fontId="1"/>
  </si>
  <si>
    <t>病床数増減（減少後－減少前）</t>
  </si>
  <si>
    <t>減少病床数　（1の③－2）</t>
    <rPh sb="2" eb="5">
      <t>ビョウショウスウ</t>
    </rPh>
    <phoneticPr fontId="1"/>
  </si>
  <si>
    <t>5.減少数</t>
    <phoneticPr fontId="1"/>
  </si>
  <si>
    <t>90%減少チェック</t>
    <phoneticPr fontId="1"/>
  </si>
  <si>
    <t>対象３区分の
病床減少
チェック</t>
    <rPh sb="0" eb="2">
      <t>タイショウ</t>
    </rPh>
    <rPh sb="3" eb="5">
      <t>クブン</t>
    </rPh>
    <rPh sb="7" eb="9">
      <t>ビョウショウ</t>
    </rPh>
    <phoneticPr fontId="1"/>
  </si>
  <si>
    <t>３区分合計が
減少前&gt;減少後</t>
    <rPh sb="1" eb="3">
      <t>クブン</t>
    </rPh>
    <rPh sb="3" eb="5">
      <t>ゴウケイ</t>
    </rPh>
    <rPh sb="9" eb="10">
      <t>マエ</t>
    </rPh>
    <phoneticPr fontId="1"/>
  </si>
  <si>
    <t>AND</t>
    <phoneticPr fontId="1"/>
  </si>
  <si>
    <t>OR</t>
    <phoneticPr fontId="1"/>
  </si>
  <si>
    <t>未入力</t>
    <rPh sb="0" eb="3">
      <t>ミニュウリョク</t>
    </rPh>
    <phoneticPr fontId="1"/>
  </si>
  <si>
    <t>※２　①平成30年度病床機能報告時又は②令和2年4月1日時点の対象３区分合計のいずれか少ない方を基準とする。</t>
    <rPh sb="4" eb="6">
      <t>ヘイセイ</t>
    </rPh>
    <rPh sb="8" eb="10">
      <t>ネンド</t>
    </rPh>
    <rPh sb="10" eb="12">
      <t>ビョウショウ</t>
    </rPh>
    <rPh sb="12" eb="14">
      <t>キノウ</t>
    </rPh>
    <rPh sb="14" eb="16">
      <t>ホウコク</t>
    </rPh>
    <rPh sb="16" eb="17">
      <t>ジ</t>
    </rPh>
    <rPh sb="17" eb="18">
      <t>マタ</t>
    </rPh>
    <rPh sb="20" eb="22">
      <t>レイワ</t>
    </rPh>
    <rPh sb="23" eb="24">
      <t>ネン</t>
    </rPh>
    <rPh sb="25" eb="26">
      <t>ガツ</t>
    </rPh>
    <rPh sb="27" eb="28">
      <t>ニチ</t>
    </rPh>
    <rPh sb="28" eb="30">
      <t>ジテン</t>
    </rPh>
    <rPh sb="31" eb="33">
      <t>タイショウ</t>
    </rPh>
    <rPh sb="34" eb="36">
      <t>クブン</t>
    </rPh>
    <rPh sb="36" eb="38">
      <t>ゴウケイ</t>
    </rPh>
    <rPh sb="43" eb="44">
      <t>スク</t>
    </rPh>
    <rPh sb="46" eb="47">
      <t>ホウ</t>
    </rPh>
    <rPh sb="48" eb="50">
      <t>キジュン</t>
    </rPh>
    <phoneticPr fontId="1"/>
  </si>
  <si>
    <t>別記４の２（１）②</t>
    <rPh sb="0" eb="2">
      <t>ベッキ</t>
    </rPh>
    <phoneticPr fontId="1"/>
  </si>
  <si>
    <t>各機能別
融通数整合性ﾁｪｯｸ</t>
    <rPh sb="0" eb="1">
      <t>カク</t>
    </rPh>
    <rPh sb="1" eb="3">
      <t>キノウ</t>
    </rPh>
    <rPh sb="3" eb="4">
      <t>ベツ</t>
    </rPh>
    <rPh sb="7" eb="8">
      <t>スウ</t>
    </rPh>
    <rPh sb="8" eb="11">
      <t>セイゴウセイ</t>
    </rPh>
    <phoneticPr fontId="1"/>
  </si>
  <si>
    <t>融通数（=最大値）</t>
    <rPh sb="2" eb="3">
      <t>スウ</t>
    </rPh>
    <rPh sb="5" eb="8">
      <t>サイダイチ</t>
    </rPh>
    <phoneticPr fontId="1"/>
  </si>
  <si>
    <t>病床融通数</t>
    <rPh sb="0" eb="2">
      <t>ビョウショウ</t>
    </rPh>
    <rPh sb="2" eb="4">
      <t>ユウズウ</t>
    </rPh>
    <rPh sb="4" eb="5">
      <t>スウ</t>
    </rPh>
    <phoneticPr fontId="1"/>
  </si>
  <si>
    <t>関連する医療機関の名称</t>
    <rPh sb="0" eb="2">
      <t>カンレン</t>
    </rPh>
    <rPh sb="4" eb="6">
      <t>イリョウ</t>
    </rPh>
    <rPh sb="6" eb="8">
      <t>キカン</t>
    </rPh>
    <rPh sb="9" eb="11">
      <t>メイショウ</t>
    </rPh>
    <phoneticPr fontId="1"/>
  </si>
  <si>
    <t>病床融通数の合計が0となっていません。</t>
    <rPh sb="0" eb="2">
      <t>ビョウショウ</t>
    </rPh>
    <rPh sb="2" eb="4">
      <t>ユウズウ</t>
    </rPh>
    <rPh sb="4" eb="5">
      <t>スウ</t>
    </rPh>
    <rPh sb="6" eb="8">
      <t>ゴウケイ</t>
    </rPh>
    <phoneticPr fontId="1"/>
  </si>
  <si>
    <t>対象３区分の
許可減少数</t>
    <rPh sb="0" eb="2">
      <t>タイショウ</t>
    </rPh>
    <rPh sb="3" eb="5">
      <t>クブン</t>
    </rPh>
    <rPh sb="7" eb="9">
      <t>キョカ</t>
    </rPh>
    <rPh sb="9" eb="12">
      <t>ゲンショウスウ</t>
    </rPh>
    <phoneticPr fontId="1"/>
  </si>
  <si>
    <t>うち病床融通</t>
    <rPh sb="2" eb="4">
      <t>ビョウショウ</t>
    </rPh>
    <rPh sb="4" eb="6">
      <t>ユウズウ</t>
    </rPh>
    <phoneticPr fontId="1"/>
  </si>
  <si>
    <t>50%未満</t>
    <rPh sb="3" eb="5">
      <t>ミマン</t>
    </rPh>
    <phoneticPr fontId="1"/>
  </si>
  <si>
    <t>60％未満</t>
    <rPh sb="3" eb="5">
      <t>ミマン</t>
    </rPh>
    <phoneticPr fontId="1"/>
  </si>
  <si>
    <t>70％未満</t>
    <rPh sb="3" eb="5">
      <t>ミマン</t>
    </rPh>
    <phoneticPr fontId="1"/>
  </si>
  <si>
    <t>80％未満</t>
    <rPh sb="3" eb="5">
      <t>ミマン</t>
    </rPh>
    <phoneticPr fontId="1"/>
  </si>
  <si>
    <t>90％未満</t>
    <rPh sb="3" eb="5">
      <t>ミマン</t>
    </rPh>
    <phoneticPr fontId="1"/>
  </si>
  <si>
    <t>病床稼働率</t>
    <rPh sb="0" eb="2">
      <t>ビョウショウ</t>
    </rPh>
    <rPh sb="2" eb="4">
      <t>カドウ</t>
    </rPh>
    <rPh sb="4" eb="5">
      <t>リツ</t>
    </rPh>
    <phoneticPr fontId="1"/>
  </si>
  <si>
    <t>１床あたり単価</t>
    <rPh sb="1" eb="2">
      <t>ショウ</t>
    </rPh>
    <rPh sb="5" eb="7">
      <t>タンカ</t>
    </rPh>
    <phoneticPr fontId="1"/>
  </si>
  <si>
    <t>適用稼働率</t>
    <rPh sb="0" eb="2">
      <t>テキヨウ</t>
    </rPh>
    <rPh sb="2" eb="5">
      <t>カドウリツ</t>
    </rPh>
    <phoneticPr fontId="1"/>
  </si>
  <si>
    <t>適用一日平均</t>
    <rPh sb="0" eb="2">
      <t>テキヨウ</t>
    </rPh>
    <rPh sb="2" eb="4">
      <t>イチニチ</t>
    </rPh>
    <rPh sb="4" eb="6">
      <t>ヘイキン</t>
    </rPh>
    <phoneticPr fontId="1"/>
  </si>
  <si>
    <t>許可病床減少数
７の①－２</t>
    <rPh sb="0" eb="2">
      <t>キョカ</t>
    </rPh>
    <rPh sb="2" eb="4">
      <t>ビョウショウ</t>
    </rPh>
    <rPh sb="4" eb="7">
      <t>ゲンショウスウ</t>
    </rPh>
    <phoneticPr fontId="1"/>
  </si>
  <si>
    <t>再編前の稼働病床数</t>
    <rPh sb="0" eb="2">
      <t>サイヘン</t>
    </rPh>
    <rPh sb="2" eb="3">
      <t>マエ</t>
    </rPh>
    <rPh sb="4" eb="6">
      <t>カドウ</t>
    </rPh>
    <rPh sb="6" eb="9">
      <t>ビョウショウスウ</t>
    </rPh>
    <phoneticPr fontId="1"/>
  </si>
  <si>
    <t>再編前の許可病床数</t>
    <rPh sb="0" eb="2">
      <t>サイヘン</t>
    </rPh>
    <rPh sb="4" eb="6">
      <t>キョカ</t>
    </rPh>
    <rPh sb="6" eb="9">
      <t>ビョウショウスウ</t>
    </rPh>
    <phoneticPr fontId="1"/>
  </si>
  <si>
    <t>再編後の対象３区分許可病床数</t>
    <rPh sb="0" eb="2">
      <t>サイヘン</t>
    </rPh>
    <rPh sb="4" eb="6">
      <t>タイショウ</t>
    </rPh>
    <rPh sb="7" eb="9">
      <t>クブン</t>
    </rPh>
    <rPh sb="9" eb="11">
      <t>キョカ</t>
    </rPh>
    <rPh sb="11" eb="14">
      <t>ビョウショウスウ</t>
    </rPh>
    <phoneticPr fontId="1"/>
  </si>
  <si>
    <t>融通除く減少分</t>
    <rPh sb="0" eb="2">
      <t>ユウズウ</t>
    </rPh>
    <rPh sb="2" eb="3">
      <t>ノゾ</t>
    </rPh>
    <rPh sb="4" eb="6">
      <t>ゲンショウ</t>
    </rPh>
    <rPh sb="6" eb="7">
      <t>ブン</t>
    </rPh>
    <phoneticPr fontId="1"/>
  </si>
  <si>
    <t>対象3区分の稼働10%≦
許可病床の減少分（融通除く）</t>
    <rPh sb="0" eb="2">
      <t>タイショウ</t>
    </rPh>
    <rPh sb="3" eb="5">
      <t>クブン</t>
    </rPh>
    <rPh sb="6" eb="8">
      <t>カドウ</t>
    </rPh>
    <rPh sb="13" eb="15">
      <t>キョカ</t>
    </rPh>
    <rPh sb="15" eb="17">
      <t>ビョウショウ</t>
    </rPh>
    <rPh sb="18" eb="20">
      <t>ゲンショウ</t>
    </rPh>
    <rPh sb="20" eb="21">
      <t>ブン</t>
    </rPh>
    <rPh sb="22" eb="24">
      <t>ユウズウ</t>
    </rPh>
    <rPh sb="24" eb="25">
      <t>ノゾ</t>
    </rPh>
    <phoneticPr fontId="1"/>
  </si>
  <si>
    <t>再編前の対象３区分の稼働病床数から一日平均実働病床数までの減少分に係る支給額</t>
    <rPh sb="0" eb="2">
      <t>サイヘン</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33" eb="34">
      <t>カカ</t>
    </rPh>
    <rPh sb="35" eb="37">
      <t>シキュウ</t>
    </rPh>
    <rPh sb="37" eb="38">
      <t>ガク</t>
    </rPh>
    <phoneticPr fontId="1"/>
  </si>
  <si>
    <t>一日平均実働病床数から再編後の対象３区分の許可病床数までの減少分に係る支給額</t>
    <rPh sb="0" eb="2">
      <t>イチニチ</t>
    </rPh>
    <rPh sb="2" eb="4">
      <t>ヘイキン</t>
    </rPh>
    <rPh sb="4" eb="6">
      <t>ジツドウ</t>
    </rPh>
    <rPh sb="6" eb="9">
      <t>ビョウショウスウ</t>
    </rPh>
    <rPh sb="11" eb="13">
      <t>サイヘン</t>
    </rPh>
    <rPh sb="15" eb="17">
      <t>タイショウ</t>
    </rPh>
    <rPh sb="18" eb="20">
      <t>クブン</t>
    </rPh>
    <rPh sb="21" eb="23">
      <t>キョカ</t>
    </rPh>
    <rPh sb="23" eb="26">
      <t>ビョウショウスウ</t>
    </rPh>
    <rPh sb="33" eb="34">
      <t>カカ</t>
    </rPh>
    <rPh sb="35" eb="37">
      <t>シキュウ</t>
    </rPh>
    <rPh sb="37" eb="38">
      <t>ガク</t>
    </rPh>
    <phoneticPr fontId="1"/>
  </si>
  <si>
    <t>再編後の許可病床数
（＝再編後の稼働病床数）</t>
    <rPh sb="0" eb="2">
      <t>サイヘン</t>
    </rPh>
    <rPh sb="2" eb="3">
      <t>ゴ</t>
    </rPh>
    <rPh sb="4" eb="6">
      <t>キョカ</t>
    </rPh>
    <rPh sb="6" eb="9">
      <t>ビョウショウスウ</t>
    </rPh>
    <rPh sb="12" eb="14">
      <t>サイヘン</t>
    </rPh>
    <rPh sb="16" eb="18">
      <t>カドウ</t>
    </rPh>
    <phoneticPr fontId="1"/>
  </si>
  <si>
    <t>※７　７の①と７の②の値が同じ場合は８の②の入力は不要。</t>
    <rPh sb="11" eb="12">
      <t>アタイ</t>
    </rPh>
    <rPh sb="13" eb="14">
      <t>オナ</t>
    </rPh>
    <rPh sb="15" eb="17">
      <t>バアイ</t>
    </rPh>
    <rPh sb="22" eb="24">
      <t>ニュウリョク</t>
    </rPh>
    <rPh sb="25" eb="27">
      <t>フヨウ</t>
    </rPh>
    <phoneticPr fontId="1"/>
  </si>
  <si>
    <t>I13,I14</t>
    <phoneticPr fontId="1"/>
  </si>
  <si>
    <t>前3-後3-融3</t>
    <rPh sb="0" eb="1">
      <t>マエ</t>
    </rPh>
    <rPh sb="3" eb="4">
      <t>アト</t>
    </rPh>
    <phoneticPr fontId="1"/>
  </si>
  <si>
    <t>■病床融通に関する概要</t>
    <rPh sb="1" eb="3">
      <t>ビョウショウ</t>
    </rPh>
    <rPh sb="3" eb="5">
      <t>ユウズウ</t>
    </rPh>
    <rPh sb="6" eb="7">
      <t>カン</t>
    </rPh>
    <rPh sb="9" eb="11">
      <t>ガイヨウ</t>
    </rPh>
    <phoneticPr fontId="1"/>
  </si>
  <si>
    <t>支給済病床数</t>
    <rPh sb="0" eb="2">
      <t>シキュウ</t>
    </rPh>
    <rPh sb="2" eb="3">
      <t>スミ</t>
    </rPh>
    <rPh sb="3" eb="6">
      <t>ビョウショウスウ</t>
    </rPh>
    <phoneticPr fontId="1"/>
  </si>
  <si>
    <t>4.うち転換数</t>
    <rPh sb="4" eb="6">
      <t>テンカン</t>
    </rPh>
    <rPh sb="6" eb="7">
      <t>スウ</t>
    </rPh>
    <phoneticPr fontId="1"/>
  </si>
  <si>
    <t>Ａ</t>
  </si>
  <si>
    <t>最小値</t>
    <rPh sb="0" eb="3">
      <t>サイショウチ</t>
    </rPh>
    <phoneticPr fontId="1"/>
  </si>
  <si>
    <t>最大値</t>
    <rPh sb="0" eb="3">
      <t>サイダイチ</t>
    </rPh>
    <phoneticPr fontId="1"/>
  </si>
  <si>
    <t>機能別</t>
    <rPh sb="0" eb="3">
      <t>キノウベツ</t>
    </rPh>
    <phoneticPr fontId="1"/>
  </si>
  <si>
    <t>融通数（=最小値）</t>
    <rPh sb="2" eb="3">
      <t>スウ</t>
    </rPh>
    <rPh sb="5" eb="8">
      <t>サイショウチ</t>
    </rPh>
    <phoneticPr fontId="1"/>
  </si>
  <si>
    <t>３のうち同一開設者の・・・の値チェック</t>
    <rPh sb="4" eb="6">
      <t>ドウイツ</t>
    </rPh>
    <rPh sb="6" eb="9">
      <t>カイセツシャ</t>
    </rPh>
    <rPh sb="14" eb="15">
      <t>アタイ</t>
    </rPh>
    <phoneticPr fontId="1"/>
  </si>
  <si>
    <t>病床融通数値ﾁｪｯｸ</t>
    <rPh sb="0" eb="2">
      <t>ビョウショウ</t>
    </rPh>
    <rPh sb="2" eb="4">
      <t>ユウズウ</t>
    </rPh>
    <rPh sb="4" eb="5">
      <t>スウ</t>
    </rPh>
    <phoneticPr fontId="1"/>
  </si>
  <si>
    <t>前3区-後3区</t>
    <rPh sb="0" eb="1">
      <t>マエ</t>
    </rPh>
    <rPh sb="2" eb="3">
      <t>ク</t>
    </rPh>
    <rPh sb="4" eb="5">
      <t>アト</t>
    </rPh>
    <phoneticPr fontId="1"/>
  </si>
  <si>
    <t>融通3区</t>
    <rPh sb="0" eb="2">
      <t>ユウズウ</t>
    </rPh>
    <rPh sb="3" eb="4">
      <t>ク</t>
    </rPh>
    <phoneticPr fontId="1"/>
  </si>
  <si>
    <t>転換可能最大数</t>
    <rPh sb="0" eb="2">
      <t>テンカン</t>
    </rPh>
    <rPh sb="4" eb="6">
      <t>サイダイ</t>
    </rPh>
    <phoneticPr fontId="1"/>
  </si>
  <si>
    <t>他の医療機関との病床融通数
（※４）</t>
    <rPh sb="0" eb="1">
      <t>タ</t>
    </rPh>
    <rPh sb="2" eb="4">
      <t>イリョウ</t>
    </rPh>
    <rPh sb="4" eb="6">
      <t>キカン</t>
    </rPh>
    <rPh sb="8" eb="10">
      <t>ビョウショウ</t>
    </rPh>
    <rPh sb="10" eb="12">
      <t>ユウズウ</t>
    </rPh>
    <rPh sb="12" eb="13">
      <t>スウ</t>
    </rPh>
    <phoneticPr fontId="1"/>
  </si>
  <si>
    <t>うち同一開設者の医療機関との病床融通数</t>
    <rPh sb="2" eb="4">
      <t>ドウイツ</t>
    </rPh>
    <rPh sb="4" eb="6">
      <t>カイセツ</t>
    </rPh>
    <rPh sb="6" eb="7">
      <t>シャ</t>
    </rPh>
    <rPh sb="8" eb="10">
      <t>イリョウ</t>
    </rPh>
    <rPh sb="10" eb="12">
      <t>キカン</t>
    </rPh>
    <rPh sb="14" eb="16">
      <t>ビョウショウ</t>
    </rPh>
    <rPh sb="16" eb="18">
      <t>ユウズウ</t>
    </rPh>
    <rPh sb="18" eb="19">
      <t>スウ</t>
    </rPh>
    <phoneticPr fontId="1"/>
  </si>
  <si>
    <t>対象３区分の許可病床数が病床融通分を除いて対象３区分の稼働病床の10%以上減少しているか</t>
    <rPh sb="0" eb="2">
      <t>タイショウ</t>
    </rPh>
    <rPh sb="3" eb="5">
      <t>クブン</t>
    </rPh>
    <rPh sb="6" eb="8">
      <t>キョカ</t>
    </rPh>
    <rPh sb="8" eb="11">
      <t>ビョウショウスウ</t>
    </rPh>
    <rPh sb="12" eb="14">
      <t>ビョウショウ</t>
    </rPh>
    <rPh sb="14" eb="16">
      <t>ユウズウ</t>
    </rPh>
    <rPh sb="16" eb="17">
      <t>ブン</t>
    </rPh>
    <rPh sb="18" eb="19">
      <t>ノゾ</t>
    </rPh>
    <rPh sb="21" eb="23">
      <t>タイショウ</t>
    </rPh>
    <rPh sb="24" eb="26">
      <t>クブン</t>
    </rPh>
    <rPh sb="27" eb="29">
      <t>カドウ</t>
    </rPh>
    <rPh sb="29" eb="31">
      <t>ビョウショウ</t>
    </rPh>
    <rPh sb="35" eb="37">
      <t>イジョウ</t>
    </rPh>
    <rPh sb="37" eb="39">
      <t>ゲンショウ</t>
    </rPh>
    <phoneticPr fontId="1"/>
  </si>
  <si>
    <t>3.うち他院への
融通数</t>
    <rPh sb="4" eb="5">
      <t>タ</t>
    </rPh>
    <rPh sb="5" eb="6">
      <t>イン</t>
    </rPh>
    <rPh sb="9" eb="11">
      <t>ユウズウ</t>
    </rPh>
    <rPh sb="11" eb="12">
      <t>スウ</t>
    </rPh>
    <phoneticPr fontId="1"/>
  </si>
  <si>
    <t>３区分の減少数</t>
    <phoneticPr fontId="1"/>
  </si>
  <si>
    <t>←のうち融通数</t>
    <rPh sb="4" eb="6">
      <t>ユウズウ</t>
    </rPh>
    <phoneticPr fontId="1"/>
  </si>
  <si>
    <t>鹿児島</t>
    <phoneticPr fontId="1"/>
  </si>
  <si>
    <t>南薩</t>
    <phoneticPr fontId="1"/>
  </si>
  <si>
    <t>川薩</t>
    <phoneticPr fontId="1"/>
  </si>
  <si>
    <t>出水</t>
    <phoneticPr fontId="1"/>
  </si>
  <si>
    <t>姶良・伊佐</t>
    <phoneticPr fontId="1"/>
  </si>
  <si>
    <t>曽於</t>
    <rPh sb="0" eb="2">
      <t>ソオ</t>
    </rPh>
    <phoneticPr fontId="1"/>
  </si>
  <si>
    <t>肝属</t>
    <rPh sb="0" eb="2">
      <t>キモツキ</t>
    </rPh>
    <phoneticPr fontId="1"/>
  </si>
  <si>
    <t>熊毛</t>
    <rPh sb="0" eb="2">
      <t>クマゲ</t>
    </rPh>
    <phoneticPr fontId="1"/>
  </si>
  <si>
    <t>奄美</t>
    <rPh sb="0" eb="2">
      <t>アマミ</t>
    </rPh>
    <phoneticPr fontId="1"/>
  </si>
  <si>
    <t>※5　平成30年度病床機能報告から令和2年4月1日までの間に，病床数の変更がない場合は，①と同じ値を記載すること。</t>
    <rPh sb="3" eb="5">
      <t>ヘイセイ</t>
    </rPh>
    <rPh sb="7" eb="9">
      <t>ネンド</t>
    </rPh>
    <rPh sb="9" eb="11">
      <t>ビョウショウ</t>
    </rPh>
    <rPh sb="11" eb="13">
      <t>キノウ</t>
    </rPh>
    <rPh sb="13" eb="15">
      <t>ホウコク</t>
    </rPh>
    <rPh sb="17" eb="19">
      <t>レイワ</t>
    </rPh>
    <rPh sb="20" eb="21">
      <t>ネン</t>
    </rPh>
    <rPh sb="22" eb="23">
      <t>ガツ</t>
    </rPh>
    <rPh sb="24" eb="25">
      <t>ニチ</t>
    </rPh>
    <rPh sb="28" eb="29">
      <t>アイダ</t>
    </rPh>
    <rPh sb="31" eb="34">
      <t>ビョウショウスウ</t>
    </rPh>
    <rPh sb="35" eb="37">
      <t>ヘンコウ</t>
    </rPh>
    <rPh sb="40" eb="42">
      <t>バアイ</t>
    </rPh>
    <rPh sb="46" eb="47">
      <t>オナ</t>
    </rPh>
    <rPh sb="48" eb="49">
      <t>アタイ</t>
    </rPh>
    <rPh sb="50" eb="52">
      <t>キサイ</t>
    </rPh>
    <phoneticPr fontId="1"/>
  </si>
  <si>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補正後の年間在棟患者延べ数＝年間在棟患者延べ数（（48）欄に記載された数値）÷報告可能な対象期間（月単位）×12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1"/>
  </si>
  <si>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rPh sb="3" eb="4">
      <t>カク</t>
    </rPh>
    <rPh sb="4" eb="6">
      <t>キノウ</t>
    </rPh>
    <rPh sb="9" eb="11">
      <t>スウチ</t>
    </rPh>
    <rPh sb="29" eb="31">
      <t>カクニン</t>
    </rPh>
    <rPh sb="58" eb="60">
      <t>ヘンカ</t>
    </rPh>
    <rPh sb="87" eb="89">
      <t>ヘイセイ</t>
    </rPh>
    <rPh sb="91" eb="93">
      <t>ネンド</t>
    </rPh>
    <rPh sb="93" eb="95">
      <t>ビョウショウ</t>
    </rPh>
    <rPh sb="95" eb="97">
      <t>キノウ</t>
    </rPh>
    <rPh sb="97" eb="99">
      <t>ホウコク</t>
    </rPh>
    <rPh sb="101" eb="103">
      <t>レイワ</t>
    </rPh>
    <rPh sb="104" eb="105">
      <t>ネン</t>
    </rPh>
    <rPh sb="106" eb="107">
      <t>ガツ</t>
    </rPh>
    <rPh sb="108" eb="109">
      <t>ニチ</t>
    </rPh>
    <rPh sb="112" eb="113">
      <t>アイダ</t>
    </rPh>
    <rPh sb="115" eb="117">
      <t>ビョウショウ</t>
    </rPh>
    <rPh sb="117" eb="118">
      <t>スウ</t>
    </rPh>
    <rPh sb="119" eb="121">
      <t>ヘンコウ</t>
    </rPh>
    <rPh sb="124" eb="126">
      <t>バアイ</t>
    </rPh>
    <rPh sb="130" eb="131">
      <t>オナ</t>
    </rPh>
    <rPh sb="132" eb="133">
      <t>アタイ</t>
    </rPh>
    <rPh sb="134" eb="136">
      <t>キサイ</t>
    </rPh>
    <phoneticPr fontId="1"/>
  </si>
  <si>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</si>
  <si>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過去に
令和2年度病床機能再編支援事業
及び本事業で支給済の病床数</t>
    <rPh sb="0" eb="2">
      <t>カコ</t>
    </rPh>
    <rPh sb="4" eb="6">
      <t>レイワ</t>
    </rPh>
    <rPh sb="7" eb="9">
      <t>ネンド</t>
    </rPh>
    <rPh sb="9" eb="11">
      <t>ビョウショウ</t>
    </rPh>
    <rPh sb="11" eb="13">
      <t>キノウ</t>
    </rPh>
    <rPh sb="13" eb="15">
      <t>サイヘン</t>
    </rPh>
    <rPh sb="15" eb="17">
      <t>シエン</t>
    </rPh>
    <rPh sb="17" eb="19">
      <t>ジギョウ</t>
    </rPh>
    <rPh sb="20" eb="21">
      <t>オヨ</t>
    </rPh>
    <rPh sb="22" eb="23">
      <t>ホン</t>
    </rPh>
    <rPh sb="23" eb="25">
      <t>ジギョウ</t>
    </rPh>
    <rPh sb="26" eb="28">
      <t>シキュウ</t>
    </rPh>
    <rPh sb="28" eb="29">
      <t>スミ</t>
    </rPh>
    <rPh sb="30" eb="33">
      <t>ビョウショウスウ</t>
    </rPh>
    <phoneticPr fontId="1"/>
  </si>
  <si>
    <t>※病院統合や地域医療連携推進法人の病床融通制度等を活用し，他の医療機関間で病床融通している場合に，その関連する医療機関の病床数を記載すること。</t>
    <rPh sb="1" eb="3">
      <t>ビョウイン</t>
    </rPh>
    <rPh sb="3" eb="5">
      <t>トウゴウ</t>
    </rPh>
    <rPh sb="6" eb="8">
      <t>チイキ</t>
    </rPh>
    <rPh sb="8" eb="10">
      <t>イリョウ</t>
    </rPh>
    <rPh sb="10" eb="12">
      <t>レンケイ</t>
    </rPh>
    <rPh sb="12" eb="14">
      <t>スイシン</t>
    </rPh>
    <rPh sb="14" eb="16">
      <t>ホウジン</t>
    </rPh>
    <rPh sb="17" eb="19">
      <t>ビョウショウ</t>
    </rPh>
    <rPh sb="19" eb="21">
      <t>ユウズウ</t>
    </rPh>
    <rPh sb="21" eb="23">
      <t>セイド</t>
    </rPh>
    <rPh sb="23" eb="24">
      <t>トウ</t>
    </rPh>
    <rPh sb="29" eb="30">
      <t>タ</t>
    </rPh>
    <rPh sb="31" eb="33">
      <t>イリョウ</t>
    </rPh>
    <rPh sb="33" eb="35">
      <t>キカン</t>
    </rPh>
    <rPh sb="35" eb="36">
      <t>カン</t>
    </rPh>
    <rPh sb="37" eb="39">
      <t>ビョウショウ</t>
    </rPh>
    <rPh sb="39" eb="41">
      <t>ユウズウ</t>
    </rPh>
    <rPh sb="45" eb="47">
      <t>バアイ</t>
    </rPh>
    <rPh sb="51" eb="53">
      <t>カンレン</t>
    </rPh>
    <rPh sb="55" eb="57">
      <t>イリョウ</t>
    </rPh>
    <rPh sb="57" eb="59">
      <t>キカン</t>
    </rPh>
    <rPh sb="60" eb="63">
      <t>ビョウショウスウ</t>
    </rPh>
    <rPh sb="64" eb="66">
      <t>キサイビョウイントウゴウチイキイリョウレンケイスイシンホウジンビョウショウユウズウセイドトウカツヨウタイリョウキカンビョウショウユウズウバアイカンレンイリョウキカン</t>
    </rPh>
    <phoneticPr fontId="1"/>
  </si>
  <si>
    <t>※４　病院統合や地域医療連携推進法人の病床融通制度等を活用し，
　　他の医療機関から病床の融通を受けた場合はマイナス表記，病床を融通した場合はプラス表記とすること。
　　　 また，「（参考）病床融通に関する概要」シートに関連する医療機関の病床数を記載すること。</t>
    <rPh sb="92" eb="94">
      <t>サンコウ</t>
    </rPh>
    <rPh sb="97" eb="99">
      <t>ユウズウ</t>
    </rPh>
    <rPh sb="100" eb="101">
      <t>カン</t>
    </rPh>
    <rPh sb="103" eb="105">
      <t>ガイヨウ</t>
    </rPh>
    <rPh sb="110" eb="112">
      <t>カンレン</t>
    </rPh>
    <rPh sb="114" eb="116">
      <t>イリョウ</t>
    </rPh>
    <rPh sb="116" eb="118">
      <t>キカン</t>
    </rPh>
    <rPh sb="119" eb="121">
      <t>ビョウショウ</t>
    </rPh>
    <rPh sb="121" eb="122">
      <t>スウ</t>
    </rPh>
    <rPh sb="123" eb="125">
      <t>キサイ</t>
    </rPh>
    <phoneticPr fontId="1"/>
  </si>
  <si>
    <t>職・氏名</t>
    <rPh sb="0" eb="1">
      <t>ショク</t>
    </rPh>
    <rPh sb="2" eb="4">
      <t>シメイ</t>
    </rPh>
    <phoneticPr fontId="1"/>
  </si>
  <si>
    <t>別紙１</t>
    <rPh sb="0" eb="2">
      <t>ベッシ</t>
    </rPh>
    <phoneticPr fontId="1"/>
  </si>
  <si>
    <t>医療機関の
住所・所在地</t>
    <rPh sb="0" eb="2">
      <t>イリョウ</t>
    </rPh>
    <rPh sb="2" eb="4">
      <t>キカン</t>
    </rPh>
    <rPh sb="6" eb="8">
      <t>ジュウショ</t>
    </rPh>
    <rPh sb="9" eb="12">
      <t>ショザイチ</t>
    </rPh>
    <phoneticPr fontId="1"/>
  </si>
  <si>
    <t>医療機関の名称</t>
    <rPh sb="0" eb="2">
      <t>イリョウ</t>
    </rPh>
    <rPh sb="2" eb="4">
      <t>キカン</t>
    </rPh>
    <rPh sb="5" eb="7">
      <t>メイショウ</t>
    </rPh>
    <phoneticPr fontId="1"/>
  </si>
  <si>
    <t>３．「活用希望調査票」及び「支給申請額算定シート」記入に当たっての留意事項</t>
    <rPh sb="3" eb="5">
      <t>カツヨウ</t>
    </rPh>
    <rPh sb="5" eb="7">
      <t>キボウ</t>
    </rPh>
    <rPh sb="7" eb="9">
      <t>チョウサ</t>
    </rPh>
    <rPh sb="9" eb="10">
      <t>ヒョウ</t>
    </rPh>
    <rPh sb="11" eb="12">
      <t>オヨ</t>
    </rPh>
    <rPh sb="14" eb="16">
      <t>シキュウ</t>
    </rPh>
    <rPh sb="16" eb="18">
      <t>シンセイ</t>
    </rPh>
    <rPh sb="18" eb="19">
      <t>ガク</t>
    </rPh>
    <rPh sb="19" eb="21">
      <t>サンテイ</t>
    </rPh>
    <rPh sb="25" eb="27">
      <t>キニュウ</t>
    </rPh>
    <rPh sb="28" eb="29">
      <t>ア</t>
    </rPh>
    <rPh sb="33" eb="35">
      <t>リュウイ</t>
    </rPh>
    <rPh sb="35" eb="37">
      <t>ジコウ</t>
    </rPh>
    <phoneticPr fontId="1"/>
  </si>
  <si>
    <t>　　別添「病床機能再編支援事業交付要領」等を御確認の上，御記入ください。</t>
    <rPh sb="20" eb="21">
      <t>ナド</t>
    </rPh>
    <phoneticPr fontId="1"/>
  </si>
  <si>
    <t>令和9年度地域医療介護総合確保基金事業補助金（病床機能再編支援事業）
活用希望調査票（単独支援給付金）</t>
    <rPh sb="0" eb="2">
      <t>レイワ</t>
    </rPh>
    <rPh sb="3" eb="5">
      <t>ネンド</t>
    </rPh>
    <rPh sb="5" eb="7">
      <t>チイキ</t>
    </rPh>
    <rPh sb="7" eb="9">
      <t>イリョウ</t>
    </rPh>
    <rPh sb="9" eb="11">
      <t>カイゴ</t>
    </rPh>
    <rPh sb="11" eb="13">
      <t>ソウゴウ</t>
    </rPh>
    <rPh sb="13" eb="15">
      <t>カクホ</t>
    </rPh>
    <rPh sb="15" eb="17">
      <t>キキン</t>
    </rPh>
    <rPh sb="17" eb="19">
      <t>ジギョウ</t>
    </rPh>
    <rPh sb="19" eb="22">
      <t>ホジョキン</t>
    </rPh>
    <rPh sb="23" eb="25">
      <t>ビョウショウ</t>
    </rPh>
    <rPh sb="25" eb="27">
      <t>キノウ</t>
    </rPh>
    <rPh sb="27" eb="29">
      <t>サイヘン</t>
    </rPh>
    <rPh sb="29" eb="31">
      <t>シエン</t>
    </rPh>
    <rPh sb="31" eb="33">
      <t>ジギョウ</t>
    </rPh>
    <rPh sb="35" eb="37">
      <t>カツヨウ</t>
    </rPh>
    <rPh sb="37" eb="39">
      <t>キボウ</t>
    </rPh>
    <rPh sb="39" eb="41">
      <t>チョウサ</t>
    </rPh>
    <rPh sb="41" eb="42">
      <t>ヒョウ</t>
    </rPh>
    <rPh sb="43" eb="45">
      <t>タンドク</t>
    </rPh>
    <rPh sb="45" eb="47">
      <t>シエン</t>
    </rPh>
    <rPh sb="47" eb="50">
      <t>キュウフキン</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</si>
</sst>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 numFmtId="183" formatCode="0.0%"/>
    <numFmt numFmtId="184" formatCode="#,##0;&quot;▲ &quot;#,##0"/>
    <numFmt numFmtId="185" formatCode="\(#,##0\);&quot;(▲ &quot;#,##0\)"/>
    <numFmt numFmtId="186" formatCode="#,##0.0_ "/>
    <numFmt numFmtId="187" formatCode="0%&quot;以&quot;&quot;上&quot;"/>
  </numFmts>
  <fonts count="77">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sz val="10"/>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scheme val="minor"/>
    </font>
    <font>
      <b/>
      <sz val="9"/>
      <color indexed="81"/>
      <name val="MS P ゴシック"/>
      <family val="3"/>
      <charset val="128"/>
    </font>
    <font>
      <b/>
      <sz val="10"/>
      <color theme="0"/>
      <name val="メイリオ"/>
      <family val="3"/>
      <charset val="128"/>
    </font>
    <font>
      <sz val="11"/>
      <name val="メイリオ"/>
      <family val="3"/>
      <charset val="128"/>
    </font>
    <font>
      <sz val="10"/>
      <name val="メイリオ"/>
      <family val="3"/>
      <charset val="128"/>
    </font>
    <font>
      <sz val="14"/>
      <name val="メイリオ"/>
      <family val="3"/>
      <charset val="128"/>
    </font>
    <font>
      <sz val="8"/>
      <name val="メイリオ"/>
      <family val="3"/>
      <charset val="128"/>
    </font>
    <font>
      <sz val="9"/>
      <name val="メイリオ"/>
      <family val="3"/>
      <charset val="128"/>
    </font>
    <font>
      <sz val="11"/>
      <color theme="0"/>
      <name val="メイリオ"/>
      <family val="3"/>
      <charset val="128"/>
    </font>
    <font>
      <sz val="16"/>
      <name val="メイリオ"/>
      <family val="3"/>
      <charset val="128"/>
    </font>
    <font>
      <b/>
      <sz val="16"/>
      <name val="メイリオ"/>
      <family val="3"/>
      <charset val="128"/>
    </font>
    <font>
      <sz val="11"/>
      <color theme="1"/>
      <name val="メイリオ"/>
      <family val="3"/>
      <charset val="128"/>
    </font>
    <font>
      <sz val="10"/>
      <color theme="1"/>
      <name val="メイリオ"/>
      <family val="3"/>
      <charset val="128"/>
    </font>
    <font>
      <sz val="6"/>
      <name val="メイリオ"/>
      <family val="3"/>
      <charset val="128"/>
    </font>
    <font>
      <sz val="12"/>
      <name val="メイリオ"/>
      <family val="3"/>
      <charset val="128"/>
    </font>
    <font>
      <sz val="7"/>
      <name val="メイリオ"/>
      <family val="3"/>
      <charset val="128"/>
    </font>
    <font>
      <sz val="9.5"/>
      <name val="メイリオ"/>
      <family val="3"/>
      <charset val="128"/>
    </font>
    <font>
      <sz val="14"/>
      <color theme="1"/>
      <name val="メイリオ"/>
      <family val="3"/>
      <charset val="128"/>
    </font>
    <font>
      <sz val="12"/>
      <color theme="1"/>
      <name val="メイリオ"/>
      <family val="3"/>
      <charset val="128"/>
    </font>
    <font>
      <sz val="12"/>
      <name val="ＭＳ 明朝"/>
      <family val="1"/>
      <charset val="128"/>
    </font>
    <font>
      <sz val="11"/>
      <color indexed="8"/>
      <name val="メイリオ"/>
      <family val="3"/>
      <charset val="128"/>
    </font>
    <font>
      <b/>
      <sz val="11"/>
      <name val="メイリオ"/>
      <family val="3"/>
      <charset val="128"/>
    </font>
    <font>
      <sz val="11"/>
      <color rgb="FFFF0000"/>
      <name val="メイリオ"/>
      <family val="3"/>
      <charset val="128"/>
    </font>
  </fonts>
  <fills count="53">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s>
  <borders count="16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medium">
        <color auto="1"/>
      </left>
      <right/>
      <top/>
      <bottom style="thin">
        <color indexed="64"/>
      </bottom>
      <diagonal/>
    </border>
    <border>
      <left style="thin">
        <color indexed="64"/>
      </left>
      <right style="medium">
        <color auto="1"/>
      </right>
      <top style="hair">
        <color indexed="64"/>
      </top>
      <bottom style="hair">
        <color indexed="64"/>
      </bottom>
      <diagonal/>
    </border>
    <border>
      <left style="thin">
        <color indexed="64"/>
      </left>
      <right style="medium">
        <color auto="1"/>
      </right>
      <top style="thin">
        <color indexed="64"/>
      </top>
      <bottom/>
      <diagonal/>
    </border>
    <border>
      <left style="thin">
        <color indexed="64"/>
      </left>
      <right/>
      <top style="thin">
        <color indexed="64"/>
      </top>
      <bottom style="medium">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hair">
        <color auto="1"/>
      </left>
      <right style="hair">
        <color auto="1"/>
      </right>
      <top style="hair">
        <color auto="1"/>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style="medium">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s>
  <cellStyleXfs count="350">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4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textRotation="255"/>
    </xf>
    <xf numFmtId="0" fontId="53" fillId="0" borderId="0" xfId="0" applyFont="1" applyAlignment="1">
      <alignment horizontal="center" vertical="center" shrinkToFit="1"/>
    </xf>
    <xf numFmtId="0" fontId="0" fillId="0" borderId="0" xfId="0" applyAlignment="1">
      <alignment horizontal="center" vertical="center" wrapText="1"/>
    </xf>
    <xf numFmtId="38" fontId="0" fillId="0" borderId="0" xfId="349" applyFont="1" applyFill="1" applyBorder="1">
      <alignment vertical="center"/>
    </xf>
    <xf numFmtId="9" fontId="0" fillId="0" borderId="0" xfId="0" applyNumberFormat="1">
      <alignment vertical="center"/>
    </xf>
    <xf numFmtId="0" fontId="52" fillId="0" borderId="0" xfId="0" applyFont="1" applyAlignment="1">
      <alignment horizontal="center" vertical="center"/>
    </xf>
    <xf numFmtId="0" fontId="54" fillId="0" borderId="0" xfId="0" applyFont="1" applyAlignment="1">
      <alignment horizontal="center" vertical="center"/>
    </xf>
    <xf numFmtId="38" fontId="0" fillId="0" borderId="0" xfId="0" applyNumberFormat="1">
      <alignment vertical="center"/>
    </xf>
    <xf numFmtId="0" fontId="57" fillId="51" borderId="81" xfId="0" applyFont="1" applyFill="1" applyBorder="1" applyProtection="1">
      <alignment vertical="center"/>
      <protection locked="0"/>
    </xf>
    <xf numFmtId="0" fontId="57" fillId="51" borderId="82" xfId="0" applyFont="1" applyFill="1" applyBorder="1" applyProtection="1">
      <alignment vertical="center"/>
      <protection locked="0"/>
    </xf>
    <xf numFmtId="0" fontId="57" fillId="51" borderId="83" xfId="0" applyFont="1" applyFill="1" applyBorder="1" applyProtection="1">
      <alignment vertical="center"/>
      <protection locked="0"/>
    </xf>
    <xf numFmtId="0" fontId="57" fillId="51" borderId="84" xfId="0" applyFont="1" applyFill="1" applyBorder="1" applyProtection="1">
      <alignment vertical="center"/>
      <protection locked="0"/>
    </xf>
    <xf numFmtId="0" fontId="57" fillId="51" borderId="85" xfId="0" applyFont="1" applyFill="1" applyBorder="1" applyProtection="1">
      <alignment vertical="center"/>
      <protection locked="0"/>
    </xf>
    <xf numFmtId="0" fontId="57" fillId="0" borderId="1" xfId="0" applyFont="1" applyBorder="1">
      <alignment vertical="center"/>
    </xf>
    <xf numFmtId="0" fontId="57" fillId="0" borderId="48" xfId="0" applyFont="1" applyBorder="1">
      <alignment vertical="center"/>
    </xf>
    <xf numFmtId="0" fontId="57" fillId="51" borderId="61" xfId="0" applyFont="1" applyFill="1" applyBorder="1" applyProtection="1">
      <alignment vertical="center"/>
      <protection locked="0"/>
    </xf>
    <xf numFmtId="0" fontId="57" fillId="51" borderId="62" xfId="0" applyFont="1" applyFill="1" applyBorder="1" applyProtection="1">
      <alignment vertical="center"/>
      <protection locked="0"/>
    </xf>
    <xf numFmtId="0" fontId="57" fillId="51" borderId="1" xfId="0" applyFont="1" applyFill="1" applyBorder="1" applyProtection="1">
      <alignment vertical="center"/>
      <protection locked="0"/>
    </xf>
    <xf numFmtId="0" fontId="57" fillId="51" borderId="65" xfId="0" applyFont="1" applyFill="1" applyBorder="1" applyProtection="1">
      <alignment vertical="center"/>
      <protection locked="0"/>
    </xf>
    <xf numFmtId="184" fontId="57" fillId="51" borderId="109" xfId="0" applyNumberFormat="1" applyFont="1" applyFill="1" applyBorder="1" applyProtection="1">
      <alignment vertical="center"/>
      <protection locked="0"/>
    </xf>
    <xf numFmtId="184" fontId="57" fillId="51" borderId="107" xfId="0" applyNumberFormat="1" applyFont="1" applyFill="1" applyBorder="1" applyProtection="1">
      <alignment vertical="center"/>
      <protection locked="0"/>
    </xf>
    <xf numFmtId="184" fontId="57" fillId="51" borderId="51" xfId="0" applyNumberFormat="1" applyFont="1" applyFill="1" applyBorder="1" applyProtection="1">
      <alignment vertical="center"/>
      <protection locked="0"/>
    </xf>
    <xf numFmtId="184" fontId="57" fillId="51" borderId="122" xfId="0" applyNumberFormat="1" applyFont="1" applyFill="1" applyBorder="1" applyProtection="1">
      <alignment vertical="center"/>
      <protection locked="0"/>
    </xf>
    <xf numFmtId="184" fontId="57" fillId="51" borderId="2" xfId="0" applyNumberFormat="1" applyFont="1" applyFill="1" applyBorder="1" applyProtection="1">
      <alignment vertical="center"/>
      <protection locked="0"/>
    </xf>
    <xf numFmtId="185" fontId="57" fillId="51" borderId="123" xfId="0" applyNumberFormat="1" applyFont="1" applyFill="1" applyBorder="1" applyProtection="1">
      <alignment vertical="center"/>
      <protection locked="0"/>
    </xf>
    <xf numFmtId="185" fontId="57" fillId="51" borderId="124" xfId="0" applyNumberFormat="1" applyFont="1" applyFill="1" applyBorder="1" applyProtection="1">
      <alignment vertical="center"/>
      <protection locked="0"/>
    </xf>
    <xf numFmtId="185" fontId="57" fillId="51" borderId="88" xfId="0" applyNumberFormat="1" applyFont="1" applyFill="1" applyBorder="1" applyProtection="1">
      <alignment vertical="center"/>
      <protection locked="0"/>
    </xf>
    <xf numFmtId="185" fontId="57" fillId="51" borderId="125" xfId="0" applyNumberFormat="1" applyFont="1" applyFill="1" applyBorder="1" applyProtection="1">
      <alignment vertical="center"/>
      <protection locked="0"/>
    </xf>
    <xf numFmtId="0" fontId="57" fillId="51" borderId="144" xfId="0" applyFont="1" applyFill="1" applyBorder="1" applyProtection="1">
      <alignment vertical="center"/>
      <protection locked="0"/>
    </xf>
    <xf numFmtId="0" fontId="57" fillId="51" borderId="135" xfId="0" applyFont="1" applyFill="1" applyBorder="1" applyProtection="1">
      <alignment vertical="center"/>
      <protection locked="0"/>
    </xf>
    <xf numFmtId="0" fontId="57" fillId="51" borderId="145" xfId="0" applyFont="1" applyFill="1" applyBorder="1" applyProtection="1">
      <alignment vertical="center"/>
      <protection locked="0"/>
    </xf>
    <xf numFmtId="0" fontId="57" fillId="51" borderId="146" xfId="0" applyFont="1" applyFill="1" applyBorder="1" applyProtection="1">
      <alignment vertical="center"/>
      <protection locked="0"/>
    </xf>
    <xf numFmtId="0" fontId="57" fillId="51" borderId="147" xfId="0" applyFont="1" applyFill="1" applyBorder="1" applyProtection="1">
      <alignment vertical="center"/>
      <protection locked="0"/>
    </xf>
    <xf numFmtId="0" fontId="57" fillId="0" borderId="148" xfId="0" applyFont="1" applyBorder="1">
      <alignment vertical="center"/>
    </xf>
    <xf numFmtId="0" fontId="57" fillId="0" borderId="149" xfId="0" applyFont="1" applyBorder="1">
      <alignment vertical="center"/>
    </xf>
    <xf numFmtId="0" fontId="57" fillId="0" borderId="150" xfId="0" applyFont="1" applyBorder="1">
      <alignment vertical="center"/>
    </xf>
    <xf numFmtId="0" fontId="57" fillId="0" borderId="151" xfId="0" applyFont="1" applyBorder="1">
      <alignment vertical="center"/>
    </xf>
    <xf numFmtId="0" fontId="57" fillId="0" borderId="152" xfId="0" applyFont="1" applyBorder="1">
      <alignment vertical="center"/>
    </xf>
    <xf numFmtId="0" fontId="71" fillId="0" borderId="0" xfId="0" applyFont="1">
      <alignment vertical="center"/>
    </xf>
    <xf numFmtId="0" fontId="65" fillId="0" borderId="0" xfId="0" applyFont="1">
      <alignment vertical="center"/>
    </xf>
    <xf numFmtId="0" fontId="66" fillId="49" borderId="5" xfId="0" applyFont="1" applyFill="1" applyBorder="1" applyAlignment="1">
      <alignment horizontal="center" vertical="center" textRotation="255" shrinkToFit="1"/>
    </xf>
    <xf numFmtId="0" fontId="66" fillId="49" borderId="70" xfId="0" applyFont="1" applyFill="1" applyBorder="1" applyAlignment="1">
      <alignment horizontal="center" vertical="center" textRotation="255" shrinkToFit="1"/>
    </xf>
    <xf numFmtId="0" fontId="66" fillId="49" borderId="71" xfId="0" applyFont="1" applyFill="1" applyBorder="1" applyAlignment="1">
      <alignment horizontal="center" vertical="center" textRotation="255" shrinkToFit="1"/>
    </xf>
    <xf numFmtId="0" fontId="66" fillId="49" borderId="72" xfId="0" applyFont="1" applyFill="1" applyBorder="1" applyAlignment="1">
      <alignment horizontal="center" vertical="center" textRotation="255" shrinkToFit="1"/>
    </xf>
    <xf numFmtId="0" fontId="66" fillId="49" borderId="69" xfId="0" applyFont="1" applyFill="1" applyBorder="1" applyAlignment="1">
      <alignment horizontal="center" vertical="center" textRotation="255" shrinkToFit="1"/>
    </xf>
    <xf numFmtId="0" fontId="66" fillId="49" borderId="73" xfId="0" applyFont="1" applyFill="1" applyBorder="1" applyAlignment="1">
      <alignment horizontal="center" vertical="center" textRotation="255" shrinkToFit="1"/>
    </xf>
    <xf numFmtId="0" fontId="65" fillId="0" borderId="2" xfId="0" applyFont="1" applyBorder="1" applyAlignment="1">
      <alignment horizontal="center" vertical="center"/>
    </xf>
    <xf numFmtId="0" fontId="65" fillId="51" borderId="2" xfId="0" applyFont="1" applyFill="1" applyBorder="1" applyAlignment="1" applyProtection="1">
      <alignment horizontal="center" vertical="center" shrinkToFit="1"/>
      <protection locked="0"/>
    </xf>
    <xf numFmtId="0" fontId="66" fillId="0" borderId="0" xfId="0" applyFont="1" applyAlignment="1">
      <alignment horizontal="left" vertical="top" wrapText="1"/>
    </xf>
    <xf numFmtId="0" fontId="66" fillId="49" borderId="74" xfId="0" applyFont="1" applyFill="1" applyBorder="1" applyAlignment="1">
      <alignment horizontal="center" vertical="center" wrapText="1"/>
    </xf>
    <xf numFmtId="0" fontId="62" fillId="0" borderId="0" xfId="0" applyFont="1">
      <alignment vertical="center"/>
    </xf>
    <xf numFmtId="184" fontId="57" fillId="51" borderId="59" xfId="0" applyNumberFormat="1" applyFont="1" applyFill="1" applyBorder="1" applyProtection="1">
      <alignment vertical="center"/>
      <protection locked="0"/>
    </xf>
    <xf numFmtId="184" fontId="57" fillId="51" borderId="60" xfId="0" applyNumberFormat="1" applyFont="1" applyFill="1" applyBorder="1" applyProtection="1">
      <alignment vertical="center"/>
      <protection locked="0"/>
    </xf>
    <xf numFmtId="184" fontId="57" fillId="51" borderId="41" xfId="0" applyNumberFormat="1" applyFont="1" applyFill="1" applyBorder="1" applyProtection="1">
      <alignment vertical="center"/>
      <protection locked="0"/>
    </xf>
    <xf numFmtId="184" fontId="57" fillId="51" borderId="64" xfId="0" applyNumberFormat="1" applyFont="1" applyFill="1" applyBorder="1" applyProtection="1">
      <alignment vertical="center"/>
      <protection locked="0"/>
    </xf>
    <xf numFmtId="184" fontId="57" fillId="51" borderId="48" xfId="0" applyNumberFormat="1" applyFont="1" applyFill="1" applyBorder="1" applyProtection="1">
      <alignment vertical="center"/>
      <protection locked="0"/>
    </xf>
    <xf numFmtId="184" fontId="57" fillId="51" borderId="61" xfId="0" applyNumberFormat="1" applyFont="1" applyFill="1" applyBorder="1" applyProtection="1">
      <alignment vertical="center"/>
      <protection locked="0"/>
    </xf>
    <xf numFmtId="184" fontId="57" fillId="51" borderId="62" xfId="0" applyNumberFormat="1" applyFont="1" applyFill="1" applyBorder="1" applyProtection="1">
      <alignment vertical="center"/>
      <protection locked="0"/>
    </xf>
    <xf numFmtId="184" fontId="57" fillId="51" borderId="65" xfId="0" applyNumberFormat="1" applyFont="1" applyFill="1" applyBorder="1" applyProtection="1">
      <alignment vertical="center"/>
      <protection locked="0"/>
    </xf>
    <xf numFmtId="184" fontId="57" fillId="51" borderId="2" xfId="349" applyNumberFormat="1" applyFont="1" applyFill="1" applyBorder="1" applyProtection="1">
      <alignment vertical="center"/>
      <protection locked="0"/>
    </xf>
    <xf numFmtId="184" fontId="72" fillId="0" borderId="47" xfId="0" applyNumberFormat="1" applyFont="1" applyBorder="1" applyAlignment="1">
      <alignment vertical="center" shrinkToFit="1"/>
    </xf>
    <xf numFmtId="184" fontId="72" fillId="0" borderId="70" xfId="0" applyNumberFormat="1" applyFont="1" applyBorder="1" applyAlignment="1">
      <alignment vertical="center" shrinkToFit="1"/>
    </xf>
    <xf numFmtId="184" fontId="72" fillId="0" borderId="71" xfId="0" applyNumberFormat="1" applyFont="1" applyBorder="1" applyAlignment="1">
      <alignment vertical="center" shrinkToFit="1"/>
    </xf>
    <xf numFmtId="184" fontId="72" fillId="0" borderId="72" xfId="0" applyNumberFormat="1" applyFont="1" applyBorder="1" applyAlignment="1">
      <alignment vertical="center" shrinkToFit="1"/>
    </xf>
    <xf numFmtId="184" fontId="72" fillId="0" borderId="2" xfId="0" applyNumberFormat="1" applyFont="1" applyBorder="1" applyAlignment="1">
      <alignment vertical="center" shrinkToFit="1"/>
    </xf>
    <xf numFmtId="184" fontId="72" fillId="0" borderId="73" xfId="0" applyNumberFormat="1" applyFont="1" applyBorder="1" applyAlignment="1">
      <alignment vertical="center" shrinkToFit="1"/>
    </xf>
    <xf numFmtId="184" fontId="72" fillId="51" borderId="70" xfId="0" applyNumberFormat="1" applyFont="1" applyFill="1" applyBorder="1" applyAlignment="1" applyProtection="1">
      <alignment vertical="center" shrinkToFit="1"/>
      <protection locked="0"/>
    </xf>
    <xf numFmtId="184" fontId="72" fillId="51" borderId="71" xfId="0" applyNumberFormat="1" applyFont="1" applyFill="1" applyBorder="1" applyAlignment="1" applyProtection="1">
      <alignment vertical="center" shrinkToFit="1"/>
      <protection locked="0"/>
    </xf>
    <xf numFmtId="184" fontId="72" fillId="51" borderId="72" xfId="0" applyNumberFormat="1" applyFont="1" applyFill="1" applyBorder="1" applyAlignment="1" applyProtection="1">
      <alignment vertical="center" shrinkToFit="1"/>
      <protection locked="0"/>
    </xf>
    <xf numFmtId="184" fontId="72" fillId="51" borderId="73" xfId="0" applyNumberFormat="1" applyFont="1" applyFill="1" applyBorder="1" applyAlignment="1" applyProtection="1">
      <alignment vertical="center" shrinkToFit="1"/>
      <protection locked="0"/>
    </xf>
    <xf numFmtId="184" fontId="72" fillId="0" borderId="75" xfId="0" applyNumberFormat="1" applyFont="1" applyBorder="1" applyAlignment="1">
      <alignment vertical="center" shrinkToFit="1"/>
    </xf>
    <xf numFmtId="184" fontId="72" fillId="0" borderId="76" xfId="0" applyNumberFormat="1" applyFont="1" applyBorder="1" applyAlignment="1">
      <alignment vertical="center" shrinkToFit="1"/>
    </xf>
    <xf numFmtId="184" fontId="72" fillId="0" borderId="77" xfId="0" applyNumberFormat="1" applyFont="1" applyBorder="1" applyAlignment="1">
      <alignment vertical="center" shrinkToFit="1"/>
    </xf>
    <xf numFmtId="184" fontId="72" fillId="0" borderId="78" xfId="0" applyNumberFormat="1" applyFont="1" applyBorder="1" applyAlignment="1">
      <alignment vertical="center" shrinkToFit="1"/>
    </xf>
    <xf numFmtId="184" fontId="72" fillId="0" borderId="74" xfId="0" applyNumberFormat="1" applyFont="1" applyBorder="1" applyAlignment="1">
      <alignment vertical="center" shrinkToFit="1"/>
    </xf>
    <xf numFmtId="184" fontId="72" fillId="0" borderId="79" xfId="0" applyNumberFormat="1" applyFont="1" applyBorder="1" applyAlignment="1">
      <alignment vertical="center" shrinkToFit="1"/>
    </xf>
    <xf numFmtId="0" fontId="59" fillId="0" borderId="0" xfId="0" applyFont="1">
      <alignment vertical="center"/>
    </xf>
    <xf numFmtId="0" fontId="57" fillId="0" borderId="0" xfId="0" applyFont="1">
      <alignment vertical="center"/>
    </xf>
    <xf numFmtId="0" fontId="57" fillId="49" borderId="55" xfId="0" applyFont="1" applyFill="1" applyBorder="1">
      <alignment vertical="center"/>
    </xf>
    <xf numFmtId="0" fontId="60" fillId="49" borderId="63" xfId="0" applyFont="1" applyFill="1" applyBorder="1" applyAlignment="1">
      <alignment horizontal="center" vertical="center" shrinkToFit="1"/>
    </xf>
    <xf numFmtId="0" fontId="57" fillId="0" borderId="95" xfId="0" applyFont="1" applyBorder="1" applyAlignment="1">
      <alignment horizontal="center" vertical="center"/>
    </xf>
    <xf numFmtId="0" fontId="58" fillId="49" borderId="80" xfId="0" applyFont="1" applyFill="1" applyBorder="1" applyAlignment="1">
      <alignment vertical="center" wrapText="1"/>
    </xf>
    <xf numFmtId="0" fontId="57" fillId="0" borderId="80" xfId="0" applyFont="1" applyBorder="1">
      <alignment vertical="center"/>
    </xf>
    <xf numFmtId="0" fontId="57" fillId="0" borderId="84" xfId="0" applyFont="1" applyBorder="1">
      <alignment vertical="center"/>
    </xf>
    <xf numFmtId="0" fontId="58" fillId="49" borderId="143" xfId="0" applyFont="1" applyFill="1" applyBorder="1" applyAlignment="1">
      <alignment vertical="center" shrinkToFit="1"/>
    </xf>
    <xf numFmtId="0" fontId="57" fillId="0" borderId="143" xfId="0" applyFont="1" applyBorder="1">
      <alignment vertical="center"/>
    </xf>
    <xf numFmtId="0" fontId="57" fillId="0" borderId="146" xfId="0" applyFont="1" applyBorder="1">
      <alignment vertical="center"/>
    </xf>
    <xf numFmtId="0" fontId="58" fillId="49" borderId="75" xfId="0" applyFont="1" applyFill="1" applyBorder="1" applyAlignment="1">
      <alignment vertical="center" wrapText="1"/>
    </xf>
    <xf numFmtId="0" fontId="57" fillId="0" borderId="75" xfId="0" applyFont="1" applyBorder="1">
      <alignment vertical="center"/>
    </xf>
    <xf numFmtId="0" fontId="57" fillId="52" borderId="56" xfId="0" applyFont="1" applyFill="1" applyBorder="1" applyAlignment="1">
      <alignment horizontal="center" vertical="center"/>
    </xf>
    <xf numFmtId="0" fontId="57" fillId="0" borderId="112" xfId="0" applyFont="1" applyBorder="1" applyAlignment="1">
      <alignment horizontal="center" vertical="center"/>
    </xf>
    <xf numFmtId="0" fontId="57" fillId="0" borderId="142" xfId="0" applyFont="1" applyBorder="1" applyAlignment="1">
      <alignment horizontal="center" vertical="center"/>
    </xf>
    <xf numFmtId="0" fontId="57" fillId="0" borderId="62" xfId="0" applyFont="1" applyBorder="1" applyAlignment="1">
      <alignment horizontal="center" vertical="center"/>
    </xf>
    <xf numFmtId="0" fontId="57" fillId="0" borderId="55" xfId="0" applyFont="1" applyBorder="1">
      <alignment vertical="center"/>
    </xf>
    <xf numFmtId="0" fontId="57" fillId="0" borderId="2" xfId="0" applyFont="1" applyBorder="1" applyAlignment="1">
      <alignment horizontal="center" vertical="center"/>
    </xf>
    <xf numFmtId="184" fontId="57" fillId="0" borderId="2" xfId="0" applyNumberFormat="1" applyFont="1" applyBorder="1">
      <alignment vertical="center"/>
    </xf>
    <xf numFmtId="184" fontId="57" fillId="0" borderId="60" xfId="0" applyNumberFormat="1" applyFont="1" applyBorder="1">
      <alignment vertical="center"/>
    </xf>
    <xf numFmtId="184" fontId="57" fillId="0" borderId="48" xfId="0" applyNumberFormat="1" applyFont="1" applyBorder="1">
      <alignment vertical="center"/>
    </xf>
    <xf numFmtId="184" fontId="57" fillId="0" borderId="47" xfId="0" applyNumberFormat="1" applyFont="1" applyBorder="1">
      <alignment vertical="center"/>
    </xf>
    <xf numFmtId="0" fontId="57" fillId="0" borderId="47" xfId="0" applyFont="1" applyBorder="1">
      <alignment vertical="center"/>
    </xf>
    <xf numFmtId="0" fontId="57" fillId="0" borderId="66" xfId="0" applyFont="1" applyBorder="1">
      <alignment vertical="center"/>
    </xf>
    <xf numFmtId="0" fontId="57" fillId="0" borderId="2" xfId="0" applyFont="1" applyBorder="1">
      <alignment vertical="center"/>
    </xf>
    <xf numFmtId="0" fontId="56" fillId="0" borderId="0" xfId="0" applyFont="1" applyAlignment="1">
      <alignment horizontal="right" vertical="center"/>
    </xf>
    <xf numFmtId="0" fontId="57" fillId="0" borderId="0" xfId="0" applyFont="1" applyAlignment="1">
      <alignment horizontal="center" vertical="center"/>
    </xf>
    <xf numFmtId="0" fontId="57" fillId="0" borderId="0" xfId="0" applyFont="1" applyAlignment="1">
      <alignment horizontal="center" vertical="top"/>
    </xf>
    <xf numFmtId="0" fontId="61" fillId="0" borderId="0" xfId="0" applyFont="1">
      <alignment vertical="center"/>
    </xf>
    <xf numFmtId="184" fontId="57" fillId="0" borderId="109" xfId="0" applyNumberFormat="1" applyFont="1" applyBorder="1">
      <alignment vertical="center"/>
    </xf>
    <xf numFmtId="0" fontId="57" fillId="0" borderId="104" xfId="0" applyFont="1" applyBorder="1" applyAlignment="1">
      <alignment horizontal="center" vertical="center"/>
    </xf>
    <xf numFmtId="0" fontId="57" fillId="0" borderId="58" xfId="0" applyFont="1" applyBorder="1" applyAlignment="1">
      <alignment horizontal="center" vertical="center"/>
    </xf>
    <xf numFmtId="184" fontId="61" fillId="0" borderId="0" xfId="0" applyNumberFormat="1" applyFont="1">
      <alignment vertical="center"/>
    </xf>
    <xf numFmtId="0" fontId="58" fillId="49" borderId="87" xfId="0" applyFont="1" applyFill="1" applyBorder="1" applyAlignment="1">
      <alignment horizontal="center" vertical="center" shrinkToFit="1"/>
    </xf>
    <xf numFmtId="185" fontId="57" fillId="0" borderId="86" xfId="0" applyNumberFormat="1" applyFont="1" applyBorder="1">
      <alignment vertical="center"/>
    </xf>
    <xf numFmtId="184" fontId="57" fillId="52" borderId="119" xfId="0" applyNumberFormat="1" applyFont="1" applyFill="1" applyBorder="1" applyAlignment="1">
      <alignment horizontal="right" vertical="top"/>
    </xf>
    <xf numFmtId="184" fontId="57" fillId="52" borderId="120" xfId="0" applyNumberFormat="1" applyFont="1" applyFill="1" applyBorder="1" applyAlignment="1">
      <alignment horizontal="right" vertical="top"/>
    </xf>
    <xf numFmtId="0" fontId="61" fillId="0" borderId="139" xfId="0" applyFont="1" applyBorder="1" applyAlignment="1">
      <alignment horizontal="center" vertical="center" wrapText="1"/>
    </xf>
    <xf numFmtId="0" fontId="61" fillId="0" borderId="117" xfId="0" applyFont="1" applyBorder="1" applyAlignment="1">
      <alignment horizontal="center" vertical="center" wrapText="1"/>
    </xf>
    <xf numFmtId="0" fontId="61" fillId="0" borderId="118" xfId="0" applyFont="1" applyBorder="1" applyAlignment="1">
      <alignment horizontal="center" vertical="center"/>
    </xf>
    <xf numFmtId="0" fontId="57" fillId="0" borderId="113" xfId="0" applyFont="1" applyBorder="1">
      <alignment vertical="center"/>
    </xf>
    <xf numFmtId="0" fontId="57" fillId="0" borderId="114" xfId="0" applyFont="1" applyBorder="1">
      <alignment vertical="center"/>
    </xf>
    <xf numFmtId="0" fontId="58" fillId="49" borderId="2" xfId="0" applyFont="1" applyFill="1" applyBorder="1" applyAlignment="1">
      <alignment horizontal="center" vertical="center"/>
    </xf>
    <xf numFmtId="0" fontId="58" fillId="0" borderId="93" xfId="0" applyFont="1" applyBorder="1" applyAlignment="1">
      <alignment horizontal="center" vertical="center" wrapText="1"/>
    </xf>
    <xf numFmtId="0" fontId="58" fillId="0" borderId="91" xfId="0" applyFont="1" applyBorder="1" applyAlignment="1">
      <alignment horizontal="center" vertical="center"/>
    </xf>
    <xf numFmtId="0" fontId="58" fillId="0" borderId="106" xfId="0" applyFont="1" applyBorder="1" applyAlignment="1">
      <alignment horizontal="center" vertical="center"/>
    </xf>
    <xf numFmtId="0" fontId="57" fillId="0" borderId="115" xfId="0" applyFont="1" applyBorder="1" applyAlignment="1">
      <alignment horizontal="center" vertical="center"/>
    </xf>
    <xf numFmtId="0" fontId="57" fillId="0" borderId="97" xfId="0" applyFont="1" applyBorder="1" applyAlignment="1">
      <alignment horizontal="center" vertical="center"/>
    </xf>
    <xf numFmtId="0" fontId="61" fillId="0" borderId="89"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135" xfId="0" applyFont="1" applyBorder="1" applyAlignment="1">
      <alignment horizontal="center" vertical="center" wrapText="1"/>
    </xf>
    <xf numFmtId="0" fontId="57" fillId="0" borderId="49" xfId="0" applyFont="1" applyBorder="1" applyAlignment="1">
      <alignment vertical="center" shrinkToFit="1"/>
    </xf>
    <xf numFmtId="0" fontId="57" fillId="0" borderId="98" xfId="0" applyFont="1" applyBorder="1" applyAlignment="1">
      <alignment horizontal="center" vertical="center" shrinkToFit="1"/>
    </xf>
    <xf numFmtId="184" fontId="57" fillId="0" borderId="138" xfId="0" applyNumberFormat="1" applyFont="1" applyBorder="1">
      <alignment vertical="center"/>
    </xf>
    <xf numFmtId="184" fontId="57" fillId="0" borderId="133" xfId="0" applyNumberFormat="1" applyFont="1" applyBorder="1">
      <alignment vertical="center"/>
    </xf>
    <xf numFmtId="184" fontId="57" fillId="52" borderId="56" xfId="0" applyNumberFormat="1" applyFont="1" applyFill="1" applyBorder="1">
      <alignment vertical="center"/>
    </xf>
    <xf numFmtId="184" fontId="57" fillId="0" borderId="112" xfId="0" applyNumberFormat="1" applyFont="1" applyBorder="1">
      <alignment vertical="center"/>
    </xf>
    <xf numFmtId="184" fontId="57" fillId="0" borderId="100" xfId="0" applyNumberFormat="1" applyFont="1" applyBorder="1">
      <alignment vertical="center"/>
    </xf>
    <xf numFmtId="184" fontId="57" fillId="0" borderId="61" xfId="0" applyNumberFormat="1" applyFont="1" applyBorder="1">
      <alignment vertical="center"/>
    </xf>
    <xf numFmtId="184" fontId="57" fillId="0" borderId="62" xfId="0" applyNumberFormat="1" applyFont="1" applyBorder="1">
      <alignment vertical="center"/>
    </xf>
    <xf numFmtId="184" fontId="57" fillId="0" borderId="1" xfId="0" applyNumberFormat="1" applyFont="1" applyBorder="1">
      <alignment vertical="center"/>
    </xf>
    <xf numFmtId="184" fontId="57" fillId="0" borderId="65" xfId="0" applyNumberFormat="1" applyFont="1" applyBorder="1">
      <alignment vertical="center"/>
    </xf>
    <xf numFmtId="184" fontId="57" fillId="0" borderId="66" xfId="0" applyNumberFormat="1" applyFont="1" applyBorder="1">
      <alignment vertical="center"/>
    </xf>
    <xf numFmtId="0" fontId="58" fillId="0" borderId="0" xfId="0" applyFont="1">
      <alignment vertical="center"/>
    </xf>
    <xf numFmtId="0" fontId="57" fillId="49" borderId="2" xfId="0" applyFont="1" applyFill="1" applyBorder="1" applyAlignment="1">
      <alignment horizontal="center" vertical="center" shrinkToFit="1"/>
    </xf>
    <xf numFmtId="0" fontId="57" fillId="49" borderId="2" xfId="0" applyFont="1" applyFill="1" applyBorder="1" applyAlignment="1">
      <alignment horizontal="center" vertical="center"/>
    </xf>
    <xf numFmtId="0" fontId="58" fillId="49" borderId="63" xfId="0" applyFont="1" applyFill="1" applyBorder="1" applyAlignment="1">
      <alignment horizontal="center" vertical="center"/>
    </xf>
    <xf numFmtId="0" fontId="58" fillId="49" borderId="47" xfId="0" applyFont="1" applyFill="1" applyBorder="1" applyAlignment="1">
      <alignment vertical="center" wrapText="1"/>
    </xf>
    <xf numFmtId="184" fontId="57" fillId="0" borderId="64" xfId="0" applyNumberFormat="1" applyFont="1" applyBorder="1">
      <alignment vertical="center"/>
    </xf>
    <xf numFmtId="0" fontId="58" fillId="49" borderId="47" xfId="0" applyFont="1" applyFill="1" applyBorder="1" applyAlignment="1">
      <alignment vertical="center" shrinkToFit="1"/>
    </xf>
    <xf numFmtId="0" fontId="58" fillId="49" borderId="2" xfId="0" applyFont="1" applyFill="1" applyBorder="1" applyAlignment="1">
      <alignment horizontal="center" vertical="center" wrapText="1"/>
    </xf>
    <xf numFmtId="0" fontId="57" fillId="0" borderId="58" xfId="0" applyFont="1" applyBorder="1" applyAlignment="1">
      <alignment horizontal="center" vertical="center" shrinkToFit="1"/>
    </xf>
    <xf numFmtId="0" fontId="58" fillId="49" borderId="2" xfId="0" applyFont="1" applyFill="1" applyBorder="1" applyAlignment="1">
      <alignment vertical="center" shrinkToFit="1"/>
    </xf>
    <xf numFmtId="184" fontId="57" fillId="0" borderId="2" xfId="349" applyNumberFormat="1" applyFont="1" applyFill="1" applyBorder="1" applyProtection="1">
      <alignment vertical="center"/>
    </xf>
    <xf numFmtId="187" fontId="57" fillId="0" borderId="102" xfId="0" applyNumberFormat="1" applyFont="1" applyBorder="1">
      <alignment vertical="center"/>
    </xf>
    <xf numFmtId="187" fontId="57" fillId="0" borderId="99" xfId="0" applyNumberFormat="1" applyFont="1" applyBorder="1">
      <alignment vertical="center"/>
    </xf>
    <xf numFmtId="0" fontId="57" fillId="0" borderId="157" xfId="0" applyFont="1" applyBorder="1">
      <alignment vertical="center"/>
    </xf>
    <xf numFmtId="0" fontId="58" fillId="49" borderId="47" xfId="0" applyFont="1" applyFill="1" applyBorder="1" applyAlignment="1">
      <alignment horizontal="center" vertical="center"/>
    </xf>
    <xf numFmtId="0" fontId="58" fillId="0" borderId="3" xfId="0" applyFont="1" applyBorder="1" applyAlignment="1">
      <alignment vertical="center" wrapText="1"/>
    </xf>
    <xf numFmtId="0" fontId="58" fillId="49" borderId="2" xfId="0" applyFont="1" applyFill="1" applyBorder="1" applyAlignment="1">
      <alignment vertical="center" wrapText="1"/>
    </xf>
    <xf numFmtId="184" fontId="57" fillId="0" borderId="136" xfId="0" applyNumberFormat="1" applyFont="1" applyBorder="1">
      <alignment vertical="center"/>
    </xf>
    <xf numFmtId="0" fontId="57" fillId="52" borderId="62" xfId="0" applyFont="1" applyFill="1" applyBorder="1">
      <alignment vertical="center"/>
    </xf>
    <xf numFmtId="0" fontId="57" fillId="51" borderId="2" xfId="0" applyFont="1" applyFill="1" applyBorder="1" applyAlignment="1">
      <alignment horizontal="center" vertical="center"/>
    </xf>
    <xf numFmtId="0" fontId="58" fillId="49" borderId="2" xfId="0" applyFont="1" applyFill="1" applyBorder="1" applyAlignment="1">
      <alignment horizontal="center" vertical="center" shrinkToFit="1"/>
    </xf>
    <xf numFmtId="38" fontId="57" fillId="0" borderId="2" xfId="349" applyFont="1" applyFill="1" applyBorder="1" applyProtection="1">
      <alignment vertical="center"/>
    </xf>
    <xf numFmtId="186" fontId="57" fillId="0" borderId="0" xfId="0" applyNumberFormat="1" applyFont="1" applyAlignment="1">
      <alignment horizontal="center" vertical="center"/>
    </xf>
    <xf numFmtId="184" fontId="57" fillId="0" borderId="0" xfId="0" applyNumberFormat="1" applyFont="1">
      <alignment vertical="center"/>
    </xf>
    <xf numFmtId="0" fontId="61" fillId="50" borderId="2" xfId="0" applyFont="1" applyFill="1" applyBorder="1" applyAlignment="1">
      <alignment horizontal="center" vertical="center" wrapText="1"/>
    </xf>
    <xf numFmtId="0" fontId="58" fillId="50" borderId="2" xfId="0" applyFont="1" applyFill="1" applyBorder="1">
      <alignment vertical="center"/>
    </xf>
    <xf numFmtId="0" fontId="61" fillId="0" borderId="90" xfId="0" applyFont="1" applyBorder="1" applyAlignment="1">
      <alignment horizontal="center" vertical="center"/>
    </xf>
    <xf numFmtId="0" fontId="61" fillId="0" borderId="141" xfId="0" applyFont="1" applyBorder="1" applyAlignment="1">
      <alignment horizontal="center" vertical="center"/>
    </xf>
    <xf numFmtId="0" fontId="57" fillId="49" borderId="56" xfId="0" applyFont="1" applyFill="1" applyBorder="1" applyAlignment="1">
      <alignment horizontal="center" vertical="center"/>
    </xf>
    <xf numFmtId="0" fontId="58" fillId="49" borderId="52" xfId="0" applyFont="1" applyFill="1" applyBorder="1">
      <alignment vertical="center"/>
    </xf>
    <xf numFmtId="38" fontId="57" fillId="0" borderId="56" xfId="0" applyNumberFormat="1" applyFont="1" applyBorder="1">
      <alignment vertical="center"/>
    </xf>
    <xf numFmtId="184" fontId="57" fillId="0" borderId="108" xfId="0" applyNumberFormat="1" applyFont="1" applyBorder="1">
      <alignment vertical="center"/>
    </xf>
    <xf numFmtId="184" fontId="57" fillId="0" borderId="140" xfId="0" applyNumberFormat="1" applyFont="1" applyBorder="1">
      <alignment vertical="center"/>
    </xf>
    <xf numFmtId="184" fontId="57" fillId="0" borderId="142" xfId="0" applyNumberFormat="1" applyFont="1" applyBorder="1">
      <alignment vertical="center"/>
    </xf>
    <xf numFmtId="0" fontId="57" fillId="0" borderId="0" xfId="212" applyFont="1">
      <alignment vertical="center"/>
    </xf>
    <xf numFmtId="0" fontId="63" fillId="0" borderId="0" xfId="212" applyFont="1">
      <alignment vertical="center"/>
    </xf>
    <xf numFmtId="0" fontId="63" fillId="0" borderId="0" xfId="214" applyFont="1">
      <alignment vertical="center"/>
    </xf>
    <xf numFmtId="0" fontId="57" fillId="0" borderId="0" xfId="76" applyFont="1">
      <alignment vertical="center"/>
    </xf>
    <xf numFmtId="0" fontId="63" fillId="0" borderId="0" xfId="215" quotePrefix="1" applyFont="1">
      <alignment vertical="center"/>
    </xf>
    <xf numFmtId="0" fontId="63" fillId="0" borderId="0" xfId="215" applyFont="1">
      <alignment vertical="center"/>
    </xf>
    <xf numFmtId="0" fontId="57" fillId="0" borderId="0" xfId="213" applyFont="1">
      <alignment vertical="center"/>
    </xf>
    <xf numFmtId="0" fontId="64" fillId="0" borderId="0" xfId="213" applyFont="1" applyAlignment="1">
      <alignment horizontal="center" vertical="center"/>
    </xf>
    <xf numFmtId="0" fontId="66" fillId="0" borderId="0" xfId="213" applyFont="1" applyAlignment="1">
      <alignment vertical="center" wrapText="1"/>
    </xf>
    <xf numFmtId="0" fontId="57" fillId="0" borderId="0" xfId="213" applyFont="1" applyAlignment="1">
      <alignment horizontal="left" vertical="center" wrapText="1"/>
    </xf>
    <xf numFmtId="0" fontId="57" fillId="0" borderId="0" xfId="213" applyFont="1" applyAlignment="1">
      <alignment horizontal="left" vertical="center"/>
    </xf>
    <xf numFmtId="0" fontId="57" fillId="48" borderId="0" xfId="213" applyFont="1" applyFill="1" applyAlignment="1">
      <alignment vertical="center" textRotation="255"/>
    </xf>
    <xf numFmtId="0" fontId="57" fillId="48" borderId="4" xfId="213" applyFont="1" applyFill="1" applyBorder="1" applyAlignment="1">
      <alignment vertical="center" textRotation="255"/>
    </xf>
    <xf numFmtId="0" fontId="57" fillId="0" borderId="0" xfId="213" applyFont="1" applyAlignment="1">
      <alignment horizontal="center" vertical="center"/>
    </xf>
    <xf numFmtId="0" fontId="57" fillId="0" borderId="0" xfId="213" applyFont="1" applyAlignment="1">
      <alignment vertical="center" wrapText="1"/>
    </xf>
    <xf numFmtId="0" fontId="57" fillId="48" borderId="0" xfId="213" applyFont="1" applyFill="1">
      <alignment vertical="center"/>
    </xf>
    <xf numFmtId="0" fontId="68" fillId="0" borderId="0" xfId="213" applyFont="1" applyAlignment="1">
      <alignment vertical="center" wrapText="1"/>
    </xf>
    <xf numFmtId="0" fontId="57" fillId="48" borderId="0" xfId="213" applyFont="1" applyFill="1" applyAlignment="1">
      <alignment vertical="center" wrapText="1"/>
    </xf>
    <xf numFmtId="0" fontId="57" fillId="48" borderId="0" xfId="213" applyFont="1" applyFill="1" applyAlignment="1">
      <alignment vertical="top" wrapText="1"/>
    </xf>
    <xf numFmtId="0" fontId="57" fillId="0" borderId="0" xfId="69" applyFont="1" applyAlignment="1">
      <alignment horizontal="left" vertical="center"/>
    </xf>
    <xf numFmtId="183" fontId="57" fillId="0" borderId="2" xfId="0" applyNumberFormat="1" applyFont="1" applyBorder="1">
      <alignment vertical="center"/>
    </xf>
    <xf numFmtId="0" fontId="57" fillId="0" borderId="2" xfId="0" applyFont="1" applyBorder="1" applyAlignment="1">
      <alignment horizontal="center" vertical="center" shrinkToFit="1"/>
    </xf>
    <xf numFmtId="185" fontId="57" fillId="0" borderId="60" xfId="0" applyNumberFormat="1" applyFont="1" applyBorder="1">
      <alignment vertical="center"/>
    </xf>
    <xf numFmtId="183" fontId="57" fillId="0" borderId="0" xfId="0" applyNumberFormat="1" applyFont="1">
      <alignment vertical="center"/>
    </xf>
    <xf numFmtId="0" fontId="57" fillId="0" borderId="159" xfId="0" applyFont="1" applyBorder="1" applyAlignment="1">
      <alignment horizontal="center" vertical="center"/>
    </xf>
    <xf numFmtId="0" fontId="57" fillId="0" borderId="160" xfId="0" applyFont="1" applyBorder="1" applyAlignment="1">
      <alignment horizontal="center" vertical="center"/>
    </xf>
    <xf numFmtId="0" fontId="57" fillId="0" borderId="161" xfId="0" applyFont="1" applyBorder="1" applyAlignment="1">
      <alignment horizontal="center" vertical="center"/>
    </xf>
    <xf numFmtId="0" fontId="57" fillId="0" borderId="162" xfId="0" applyFont="1" applyBorder="1">
      <alignment vertical="center"/>
    </xf>
    <xf numFmtId="0" fontId="57" fillId="0" borderId="163" xfId="0" applyFont="1" applyBorder="1">
      <alignment vertical="center"/>
    </xf>
    <xf numFmtId="184" fontId="57" fillId="0" borderId="134" xfId="0" applyNumberFormat="1" applyFont="1" applyBorder="1">
      <alignment vertical="center"/>
    </xf>
    <xf numFmtId="184" fontId="57" fillId="0" borderId="92" xfId="0" applyNumberFormat="1" applyFont="1" applyBorder="1">
      <alignment vertical="center"/>
    </xf>
    <xf numFmtId="184" fontId="57" fillId="52" borderId="134" xfId="0" applyNumberFormat="1" applyFont="1" applyFill="1" applyBorder="1">
      <alignment vertical="center"/>
    </xf>
    <xf numFmtId="184" fontId="57" fillId="52" borderId="82" xfId="0" applyNumberFormat="1" applyFont="1" applyFill="1" applyBorder="1">
      <alignment vertical="center"/>
    </xf>
    <xf numFmtId="0" fontId="57" fillId="0" borderId="166" xfId="0" applyFont="1" applyBorder="1" applyAlignment="1">
      <alignment horizontal="center" vertical="center"/>
    </xf>
    <xf numFmtId="184" fontId="57" fillId="52" borderId="164" xfId="0" applyNumberFormat="1" applyFont="1" applyFill="1" applyBorder="1">
      <alignment vertical="center"/>
    </xf>
    <xf numFmtId="184" fontId="57" fillId="52" borderId="124" xfId="0" applyNumberFormat="1" applyFont="1" applyFill="1" applyBorder="1">
      <alignment vertical="center"/>
    </xf>
    <xf numFmtId="184" fontId="57" fillId="52" borderId="134" xfId="0" applyNumberFormat="1" applyFont="1" applyFill="1" applyBorder="1" applyAlignment="1">
      <alignment horizontal="right" vertical="top"/>
    </xf>
    <xf numFmtId="184" fontId="57" fillId="52" borderId="82" xfId="0" applyNumberFormat="1" applyFont="1" applyFill="1" applyBorder="1" applyAlignment="1">
      <alignment horizontal="right" vertical="top"/>
    </xf>
    <xf numFmtId="0" fontId="69" fillId="49" borderId="60" xfId="0" applyFont="1" applyFill="1" applyBorder="1" applyAlignment="1">
      <alignment horizontal="center" vertical="center" wrapText="1" shrinkToFit="1"/>
    </xf>
    <xf numFmtId="0" fontId="57" fillId="48" borderId="0" xfId="213" applyFont="1" applyFill="1" applyAlignment="1">
      <alignment horizontal="center" vertical="center"/>
    </xf>
    <xf numFmtId="0" fontId="57" fillId="0" borderId="0" xfId="69" applyFont="1">
      <alignment vertical="center"/>
    </xf>
    <xf numFmtId="0" fontId="57" fillId="0" borderId="0" xfId="212" applyFont="1" applyAlignment="1">
      <alignment horizontal="left" vertical="center"/>
    </xf>
    <xf numFmtId="0" fontId="74" fillId="0" borderId="0" xfId="69" applyFont="1">
      <alignment vertical="center"/>
    </xf>
    <xf numFmtId="0" fontId="57" fillId="48" borderId="51" xfId="213" applyFont="1" applyFill="1" applyBorder="1" applyAlignment="1">
      <alignment vertical="center" textRotation="255"/>
    </xf>
    <xf numFmtId="0" fontId="57" fillId="48" borderId="0" xfId="213" applyFont="1" applyFill="1" applyAlignment="1">
      <alignment vertical="top" wrapText="1" shrinkToFit="1"/>
    </xf>
    <xf numFmtId="0" fontId="57" fillId="48" borderId="0" xfId="213" applyFont="1" applyFill="1" applyAlignment="1">
      <alignment horizontal="left" vertical="center" wrapText="1"/>
    </xf>
    <xf numFmtId="0" fontId="57" fillId="48" borderId="0" xfId="213" applyFont="1" applyFill="1" applyAlignment="1">
      <alignment horizontal="left" vertical="top" wrapText="1" shrinkToFit="1"/>
    </xf>
    <xf numFmtId="0" fontId="76" fillId="48" borderId="0" xfId="213" applyFont="1" applyFill="1" applyAlignment="1">
      <alignment horizontal="left" vertical="top" wrapText="1" shrinkToFit="1"/>
    </xf>
    <xf numFmtId="0" fontId="60" fillId="49" borderId="2" xfId="213" applyFont="1" applyFill="1" applyBorder="1" applyAlignment="1">
      <alignment horizontal="center" vertical="center" shrinkToFit="1"/>
    </xf>
    <xf numFmtId="0" fontId="57" fillId="51" borderId="2" xfId="213" applyFont="1" applyFill="1" applyBorder="1" applyAlignment="1" applyProtection="1">
      <alignment horizontal="center" vertical="center" shrinkToFit="1"/>
      <protection locked="0"/>
    </xf>
    <xf numFmtId="0" fontId="60" fillId="49" borderId="67" xfId="213" applyFont="1" applyFill="1" applyBorder="1" applyAlignment="1">
      <alignment horizontal="center" vertical="center" shrinkToFit="1"/>
    </xf>
    <xf numFmtId="0" fontId="57" fillId="51" borderId="67" xfId="213" applyFont="1" applyFill="1" applyBorder="1" applyAlignment="1" applyProtection="1">
      <alignment horizontal="center" vertical="center" shrinkToFit="1"/>
      <protection locked="0"/>
    </xf>
    <xf numFmtId="0" fontId="57" fillId="48" borderId="0" xfId="213" applyFont="1" applyFill="1" applyAlignment="1">
      <alignment horizontal="left" vertical="center"/>
    </xf>
    <xf numFmtId="0" fontId="57" fillId="48" borderId="6" xfId="213" applyFont="1" applyFill="1" applyBorder="1" applyAlignment="1">
      <alignment horizontal="left" vertical="center"/>
    </xf>
    <xf numFmtId="0" fontId="57" fillId="49" borderId="52" xfId="213" applyFont="1" applyFill="1" applyBorder="1" applyAlignment="1">
      <alignment horizontal="center" vertical="center" shrinkToFit="1"/>
    </xf>
    <xf numFmtId="0" fontId="57" fillId="49" borderId="21" xfId="213" applyFont="1" applyFill="1" applyBorder="1" applyAlignment="1">
      <alignment horizontal="center" vertical="center" shrinkToFit="1"/>
    </xf>
    <xf numFmtId="38" fontId="57" fillId="48" borderId="53" xfId="213" applyNumberFormat="1" applyFont="1" applyFill="1" applyBorder="1" applyAlignment="1">
      <alignment horizontal="center" vertical="center"/>
    </xf>
    <xf numFmtId="0" fontId="57" fillId="48" borderId="53" xfId="213" applyFont="1" applyFill="1" applyBorder="1" applyAlignment="1">
      <alignment horizontal="center" vertical="center"/>
    </xf>
    <xf numFmtId="0" fontId="57" fillId="48" borderId="54" xfId="213" applyFont="1" applyFill="1" applyBorder="1" applyAlignment="1">
      <alignment horizontal="center" vertical="center"/>
    </xf>
    <xf numFmtId="0" fontId="57" fillId="49" borderId="50" xfId="213" applyFont="1" applyFill="1" applyBorder="1" applyAlignment="1">
      <alignment horizontal="center" vertical="center"/>
    </xf>
    <xf numFmtId="0" fontId="57" fillId="49" borderId="51" xfId="213" applyFont="1" applyFill="1" applyBorder="1" applyAlignment="1">
      <alignment horizontal="center" vertical="center"/>
    </xf>
    <xf numFmtId="0" fontId="57" fillId="49" borderId="5" xfId="213" applyFont="1" applyFill="1" applyBorder="1" applyAlignment="1">
      <alignment horizontal="center" vertical="center"/>
    </xf>
    <xf numFmtId="0" fontId="57" fillId="49" borderId="6" xfId="213" applyFont="1" applyFill="1" applyBorder="1" applyAlignment="1">
      <alignment horizontal="center" vertical="center"/>
    </xf>
    <xf numFmtId="0" fontId="57" fillId="51" borderId="50" xfId="213" applyFont="1" applyFill="1" applyBorder="1" applyAlignment="1" applyProtection="1">
      <alignment horizontal="center" vertical="center" shrinkToFit="1"/>
      <protection locked="0"/>
    </xf>
    <xf numFmtId="0" fontId="57" fillId="51" borderId="51" xfId="213" applyFont="1" applyFill="1" applyBorder="1" applyAlignment="1" applyProtection="1">
      <alignment horizontal="center" vertical="center" shrinkToFit="1"/>
      <protection locked="0"/>
    </xf>
    <xf numFmtId="0" fontId="57" fillId="51" borderId="55" xfId="213" applyFont="1" applyFill="1" applyBorder="1" applyAlignment="1" applyProtection="1">
      <alignment horizontal="center" vertical="center" shrinkToFit="1"/>
      <protection locked="0"/>
    </xf>
    <xf numFmtId="0" fontId="57" fillId="51" borderId="5" xfId="213" applyFont="1" applyFill="1" applyBorder="1" applyAlignment="1" applyProtection="1">
      <alignment horizontal="center" vertical="center" shrinkToFit="1"/>
      <protection locked="0"/>
    </xf>
    <xf numFmtId="0" fontId="57" fillId="51" borderId="6" xfId="213" applyFont="1" applyFill="1" applyBorder="1" applyAlignment="1" applyProtection="1">
      <alignment horizontal="center" vertical="center" shrinkToFit="1"/>
      <protection locked="0"/>
    </xf>
    <xf numFmtId="0" fontId="57" fillId="51" borderId="7" xfId="213" applyFont="1" applyFill="1" applyBorder="1" applyAlignment="1" applyProtection="1">
      <alignment horizontal="center" vertical="center" shrinkToFit="1"/>
      <protection locked="0"/>
    </xf>
    <xf numFmtId="0" fontId="57" fillId="49" borderId="55" xfId="213" applyFont="1" applyFill="1" applyBorder="1" applyAlignment="1">
      <alignment horizontal="center" vertical="center"/>
    </xf>
    <xf numFmtId="0" fontId="57" fillId="49" borderId="3" xfId="213" applyFont="1" applyFill="1" applyBorder="1" applyAlignment="1">
      <alignment horizontal="center" vertical="center"/>
    </xf>
    <xf numFmtId="0" fontId="57" fillId="49" borderId="0" xfId="213" applyFont="1" applyFill="1" applyAlignment="1">
      <alignment horizontal="center" vertical="center"/>
    </xf>
    <xf numFmtId="0" fontId="57" fillId="49" borderId="4" xfId="213" applyFont="1" applyFill="1" applyBorder="1" applyAlignment="1">
      <alignment horizontal="center" vertical="center"/>
    </xf>
    <xf numFmtId="0" fontId="61" fillId="49" borderId="50" xfId="213" applyFont="1" applyFill="1" applyBorder="1" applyAlignment="1">
      <alignment horizontal="center" vertical="center" shrinkToFit="1"/>
    </xf>
    <xf numFmtId="0" fontId="61" fillId="49" borderId="51" xfId="213" applyFont="1" applyFill="1" applyBorder="1" applyAlignment="1">
      <alignment horizontal="center" vertical="center" shrinkToFit="1"/>
    </xf>
    <xf numFmtId="0" fontId="61" fillId="49" borderId="55" xfId="213" applyFont="1" applyFill="1" applyBorder="1" applyAlignment="1">
      <alignment horizontal="center" vertical="center" shrinkToFit="1"/>
    </xf>
    <xf numFmtId="0" fontId="61" fillId="49" borderId="5" xfId="213" applyFont="1" applyFill="1" applyBorder="1" applyAlignment="1">
      <alignment horizontal="center" vertical="center" shrinkToFit="1"/>
    </xf>
    <xf numFmtId="0" fontId="61" fillId="49" borderId="6" xfId="213" applyFont="1" applyFill="1" applyBorder="1" applyAlignment="1">
      <alignment horizontal="center" vertical="center" shrinkToFit="1"/>
    </xf>
    <xf numFmtId="0" fontId="61" fillId="49" borderId="7" xfId="213" applyFont="1" applyFill="1" applyBorder="1" applyAlignment="1">
      <alignment horizontal="center" vertical="center" shrinkToFit="1"/>
    </xf>
    <xf numFmtId="0" fontId="57" fillId="49" borderId="50" xfId="213" applyFont="1" applyFill="1" applyBorder="1" applyAlignment="1">
      <alignment horizontal="center" vertical="center" wrapText="1"/>
    </xf>
    <xf numFmtId="0" fontId="57" fillId="51" borderId="3" xfId="213" applyFont="1" applyFill="1" applyBorder="1" applyAlignment="1" applyProtection="1">
      <alignment horizontal="center" vertical="center" shrinkToFit="1"/>
      <protection locked="0"/>
    </xf>
    <xf numFmtId="0" fontId="57" fillId="51" borderId="0" xfId="213" applyFont="1" applyFill="1" applyAlignment="1" applyProtection="1">
      <alignment horizontal="center" vertical="center" shrinkToFit="1"/>
      <protection locked="0"/>
    </xf>
    <xf numFmtId="0" fontId="57" fillId="51" borderId="4" xfId="213" applyFont="1" applyFill="1" applyBorder="1" applyAlignment="1" applyProtection="1">
      <alignment horizontal="center" vertical="center" shrinkToFit="1"/>
      <protection locked="0"/>
    </xf>
    <xf numFmtId="0" fontId="60" fillId="49" borderId="50" xfId="213" applyFont="1" applyFill="1" applyBorder="1" applyAlignment="1">
      <alignment horizontal="center" vertical="center" shrinkToFit="1"/>
    </xf>
    <xf numFmtId="0" fontId="60" fillId="49" borderId="51" xfId="213" applyFont="1" applyFill="1" applyBorder="1" applyAlignment="1">
      <alignment horizontal="center" vertical="center" shrinkToFit="1"/>
    </xf>
    <xf numFmtId="0" fontId="60" fillId="49" borderId="55" xfId="213" applyFont="1" applyFill="1" applyBorder="1" applyAlignment="1">
      <alignment horizontal="center" vertical="center" shrinkToFit="1"/>
    </xf>
    <xf numFmtId="0" fontId="60" fillId="49" borderId="5" xfId="213" applyFont="1" applyFill="1" applyBorder="1" applyAlignment="1">
      <alignment horizontal="center" vertical="center" shrinkToFit="1"/>
    </xf>
    <xf numFmtId="0" fontId="60" fillId="49" borderId="6" xfId="213" applyFont="1" applyFill="1" applyBorder="1" applyAlignment="1">
      <alignment horizontal="center" vertical="center" shrinkToFit="1"/>
    </xf>
    <xf numFmtId="0" fontId="60" fillId="49" borderId="7" xfId="213" applyFont="1" applyFill="1" applyBorder="1" applyAlignment="1">
      <alignment horizontal="center" vertical="center" shrinkToFit="1"/>
    </xf>
    <xf numFmtId="0" fontId="57" fillId="48" borderId="0" xfId="213" applyFont="1" applyFill="1" applyAlignment="1">
      <alignment horizontal="center" vertical="center"/>
    </xf>
    <xf numFmtId="0" fontId="57" fillId="49" borderId="7" xfId="213" applyFont="1" applyFill="1" applyBorder="1" applyAlignment="1">
      <alignment horizontal="center" vertical="center"/>
    </xf>
    <xf numFmtId="0" fontId="57" fillId="51" borderId="50" xfId="213" applyFont="1" applyFill="1" applyBorder="1" applyAlignment="1" applyProtection="1">
      <alignment horizontal="center" vertical="center" wrapText="1" shrinkToFit="1"/>
      <protection locked="0"/>
    </xf>
    <xf numFmtId="0" fontId="57" fillId="51" borderId="51" xfId="213" applyFont="1" applyFill="1" applyBorder="1" applyAlignment="1" applyProtection="1">
      <alignment horizontal="center" vertical="center" wrapText="1" shrinkToFit="1"/>
      <protection locked="0"/>
    </xf>
    <xf numFmtId="0" fontId="57" fillId="51" borderId="55" xfId="213" applyFont="1" applyFill="1" applyBorder="1" applyAlignment="1" applyProtection="1">
      <alignment horizontal="center" vertical="center" wrapText="1" shrinkToFit="1"/>
      <protection locked="0"/>
    </xf>
    <xf numFmtId="0" fontId="57" fillId="51" borderId="3" xfId="213" applyFont="1" applyFill="1" applyBorder="1" applyAlignment="1" applyProtection="1">
      <alignment horizontal="center" vertical="center" wrapText="1" shrinkToFit="1"/>
      <protection locked="0"/>
    </xf>
    <xf numFmtId="0" fontId="57" fillId="51" borderId="0" xfId="213" applyFont="1" applyFill="1" applyAlignment="1" applyProtection="1">
      <alignment horizontal="center" vertical="center" wrapText="1" shrinkToFit="1"/>
      <protection locked="0"/>
    </xf>
    <xf numFmtId="0" fontId="57" fillId="51" borderId="4" xfId="213" applyFont="1" applyFill="1" applyBorder="1" applyAlignment="1" applyProtection="1">
      <alignment horizontal="center" vertical="center" wrapText="1" shrinkToFit="1"/>
      <protection locked="0"/>
    </xf>
    <xf numFmtId="0" fontId="57" fillId="51" borderId="5" xfId="213" applyFont="1" applyFill="1" applyBorder="1" applyAlignment="1" applyProtection="1">
      <alignment horizontal="center" vertical="center" wrapText="1" shrinkToFit="1"/>
      <protection locked="0"/>
    </xf>
    <xf numFmtId="0" fontId="57" fillId="51" borderId="6" xfId="213" applyFont="1" applyFill="1" applyBorder="1" applyAlignment="1" applyProtection="1">
      <alignment horizontal="center" vertical="center" wrapText="1" shrinkToFit="1"/>
      <protection locked="0"/>
    </xf>
    <xf numFmtId="0" fontId="57" fillId="51" borderId="7" xfId="213" applyFont="1" applyFill="1" applyBorder="1" applyAlignment="1" applyProtection="1">
      <alignment horizontal="center" vertical="center" wrapText="1" shrinkToFit="1"/>
      <protection locked="0"/>
    </xf>
    <xf numFmtId="0" fontId="57" fillId="51" borderId="3" xfId="213" applyFont="1" applyFill="1" applyBorder="1" applyAlignment="1" applyProtection="1">
      <alignment horizontal="left" vertical="center" wrapText="1"/>
      <protection locked="0"/>
    </xf>
    <xf numFmtId="0" fontId="57" fillId="51" borderId="0" xfId="213" applyFont="1" applyFill="1" applyAlignment="1" applyProtection="1">
      <alignment horizontal="left" vertical="center" wrapText="1"/>
      <protection locked="0"/>
    </xf>
    <xf numFmtId="0" fontId="57" fillId="51" borderId="4" xfId="213" applyFont="1" applyFill="1" applyBorder="1" applyAlignment="1" applyProtection="1">
      <alignment horizontal="left" vertical="center" wrapText="1"/>
      <protection locked="0"/>
    </xf>
    <xf numFmtId="0" fontId="57" fillId="51" borderId="5" xfId="213" applyFont="1" applyFill="1" applyBorder="1" applyAlignment="1" applyProtection="1">
      <alignment horizontal="left" vertical="center" wrapText="1"/>
      <protection locked="0"/>
    </xf>
    <xf numFmtId="0" fontId="57" fillId="51" borderId="6" xfId="213" applyFont="1" applyFill="1" applyBorder="1" applyAlignment="1" applyProtection="1">
      <alignment horizontal="left" vertical="center" wrapText="1"/>
      <protection locked="0"/>
    </xf>
    <xf numFmtId="0" fontId="57" fillId="51" borderId="7" xfId="213" applyFont="1" applyFill="1" applyBorder="1" applyAlignment="1" applyProtection="1">
      <alignment horizontal="left" vertical="center" wrapText="1"/>
      <protection locked="0"/>
    </xf>
    <xf numFmtId="0" fontId="57" fillId="49" borderId="3" xfId="213" applyFont="1" applyFill="1" applyBorder="1" applyAlignment="1">
      <alignment horizontal="center" vertical="center" wrapText="1"/>
    </xf>
    <xf numFmtId="0" fontId="57" fillId="48" borderId="3" xfId="213" applyFont="1" applyFill="1" applyBorder="1" applyAlignment="1">
      <alignment horizontal="center" vertical="center" textRotation="255"/>
    </xf>
    <xf numFmtId="0" fontId="57" fillId="48" borderId="0" xfId="213" applyFont="1" applyFill="1" applyAlignment="1">
      <alignment horizontal="center" vertical="center" textRotation="255"/>
    </xf>
    <xf numFmtId="0" fontId="73" fillId="0" borderId="0" xfId="212" applyFont="1" applyAlignment="1">
      <alignment vertical="top"/>
    </xf>
    <xf numFmtId="0" fontId="75" fillId="0" borderId="0" xfId="212" applyFont="1" applyAlignment="1">
      <alignment horizontal="center" vertical="center" wrapText="1" shrinkToFit="1"/>
    </xf>
    <xf numFmtId="0" fontId="75" fillId="0" borderId="0" xfId="212" applyFont="1" applyAlignment="1">
      <alignment horizontal="center" vertical="center" shrinkToFit="1"/>
    </xf>
    <xf numFmtId="0" fontId="65" fillId="0" borderId="0" xfId="213" applyFont="1" applyAlignment="1">
      <alignment horizontal="left" vertical="top" wrapText="1"/>
    </xf>
    <xf numFmtId="0" fontId="57" fillId="0" borderId="0" xfId="213" applyFont="1" applyAlignment="1">
      <alignment horizontal="left" vertical="center"/>
    </xf>
    <xf numFmtId="0" fontId="57" fillId="0" borderId="6" xfId="213" applyFont="1" applyBorder="1" applyAlignment="1">
      <alignment horizontal="left" vertical="center"/>
    </xf>
    <xf numFmtId="0" fontId="58" fillId="49" borderId="50" xfId="213" applyFont="1" applyFill="1" applyBorder="1" applyAlignment="1">
      <alignment horizontal="center" vertical="center" shrinkToFit="1"/>
    </xf>
    <xf numFmtId="0" fontId="58" fillId="49" borderId="51" xfId="213" applyFont="1" applyFill="1" applyBorder="1" applyAlignment="1">
      <alignment horizontal="center" vertical="center" shrinkToFit="1"/>
    </xf>
    <xf numFmtId="0" fontId="58" fillId="49" borderId="55" xfId="213" applyFont="1" applyFill="1" applyBorder="1" applyAlignment="1">
      <alignment horizontal="center" vertical="center" shrinkToFit="1"/>
    </xf>
    <xf numFmtId="0" fontId="58" fillId="49" borderId="3" xfId="213" applyFont="1" applyFill="1" applyBorder="1" applyAlignment="1">
      <alignment horizontal="center" vertical="center" shrinkToFit="1"/>
    </xf>
    <xf numFmtId="0" fontId="58" fillId="49" borderId="0" xfId="213" applyFont="1" applyFill="1" applyAlignment="1">
      <alignment horizontal="center" vertical="center" shrinkToFit="1"/>
    </xf>
    <xf numFmtId="0" fontId="58" fillId="49" borderId="4" xfId="213" applyFont="1" applyFill="1" applyBorder="1" applyAlignment="1">
      <alignment horizontal="center" vertical="center" shrinkToFit="1"/>
    </xf>
    <xf numFmtId="0" fontId="58" fillId="49" borderId="5" xfId="213" applyFont="1" applyFill="1" applyBorder="1" applyAlignment="1">
      <alignment horizontal="center" vertical="center" shrinkToFit="1"/>
    </xf>
    <xf numFmtId="0" fontId="58" fillId="49" borderId="6" xfId="213" applyFont="1" applyFill="1" applyBorder="1" applyAlignment="1">
      <alignment horizontal="center" vertical="center" shrinkToFit="1"/>
    </xf>
    <xf numFmtId="0" fontId="58" fillId="49" borderId="7" xfId="213" applyFont="1" applyFill="1" applyBorder="1" applyAlignment="1">
      <alignment horizontal="center" vertical="center" shrinkToFit="1"/>
    </xf>
    <xf numFmtId="0" fontId="58" fillId="51" borderId="50" xfId="213" applyFont="1" applyFill="1" applyBorder="1" applyAlignment="1" applyProtection="1">
      <alignment horizontal="center" vertical="center" shrinkToFit="1"/>
      <protection locked="0"/>
    </xf>
    <xf numFmtId="0" fontId="58" fillId="51" borderId="51" xfId="213" applyFont="1" applyFill="1" applyBorder="1" applyAlignment="1" applyProtection="1">
      <alignment horizontal="center" vertical="center" shrinkToFit="1"/>
      <protection locked="0"/>
    </xf>
    <xf numFmtId="0" fontId="58" fillId="51" borderId="3" xfId="213" applyFont="1" applyFill="1" applyBorder="1" applyAlignment="1" applyProtection="1">
      <alignment horizontal="center" vertical="center" shrinkToFit="1"/>
      <protection locked="0"/>
    </xf>
    <xf numFmtId="0" fontId="58" fillId="51" borderId="0" xfId="213" applyFont="1" applyFill="1" applyAlignment="1" applyProtection="1">
      <alignment horizontal="center" vertical="center" shrinkToFit="1"/>
      <protection locked="0"/>
    </xf>
    <xf numFmtId="0" fontId="58" fillId="51" borderId="5" xfId="213" applyFont="1" applyFill="1" applyBorder="1" applyAlignment="1" applyProtection="1">
      <alignment horizontal="center" vertical="center" shrinkToFit="1"/>
      <protection locked="0"/>
    </xf>
    <xf numFmtId="0" fontId="58" fillId="51" borderId="6" xfId="213" applyFont="1" applyFill="1" applyBorder="1" applyAlignment="1" applyProtection="1">
      <alignment horizontal="center" vertical="center" shrinkToFit="1"/>
      <protection locked="0"/>
    </xf>
    <xf numFmtId="0" fontId="58" fillId="48" borderId="51" xfId="213" applyFont="1" applyFill="1" applyBorder="1" applyAlignment="1">
      <alignment horizontal="left" vertical="center" wrapText="1"/>
    </xf>
    <xf numFmtId="0" fontId="58" fillId="48" borderId="0" xfId="213" applyFont="1" applyFill="1" applyAlignment="1">
      <alignment horizontal="left" vertical="center" wrapText="1"/>
    </xf>
    <xf numFmtId="0" fontId="58" fillId="48" borderId="6" xfId="213" applyFont="1" applyFill="1" applyBorder="1" applyAlignment="1">
      <alignment horizontal="left" vertical="center" wrapText="1"/>
    </xf>
    <xf numFmtId="0" fontId="58" fillId="48" borderId="51" xfId="213" applyFont="1" applyFill="1" applyBorder="1" applyAlignment="1">
      <alignment horizontal="center" vertical="center"/>
    </xf>
    <xf numFmtId="0" fontId="58" fillId="48" borderId="0" xfId="213" applyFont="1" applyFill="1" applyAlignment="1">
      <alignment horizontal="center" vertical="center"/>
    </xf>
    <xf numFmtId="0" fontId="58" fillId="48" borderId="6" xfId="213" applyFont="1" applyFill="1" applyBorder="1" applyAlignment="1">
      <alignment horizontal="center" vertical="center"/>
    </xf>
    <xf numFmtId="0" fontId="58" fillId="48" borderId="55" xfId="213" applyFont="1" applyFill="1" applyBorder="1" applyAlignment="1">
      <alignment horizontal="center" vertical="center"/>
    </xf>
    <xf numFmtId="0" fontId="58" fillId="48" borderId="4" xfId="213" applyFont="1" applyFill="1" applyBorder="1" applyAlignment="1">
      <alignment horizontal="center" vertical="center"/>
    </xf>
    <xf numFmtId="0" fontId="58" fillId="48" borderId="7" xfId="213" applyFont="1" applyFill="1" applyBorder="1" applyAlignment="1">
      <alignment horizontal="center" vertical="center"/>
    </xf>
    <xf numFmtId="186" fontId="57" fillId="0" borderId="61" xfId="0" applyNumberFormat="1" applyFont="1" applyBorder="1" applyAlignment="1">
      <alignment horizontal="center" vertical="center"/>
    </xf>
    <xf numFmtId="186" fontId="57" fillId="0" borderId="136" xfId="0" applyNumberFormat="1" applyFont="1" applyBorder="1" applyAlignment="1">
      <alignment horizontal="center" vertical="center"/>
    </xf>
    <xf numFmtId="0" fontId="57" fillId="52" borderId="108" xfId="0" applyFont="1" applyFill="1" applyBorder="1" applyAlignment="1">
      <alignment horizontal="center" vertical="center"/>
    </xf>
    <xf numFmtId="0" fontId="57" fillId="52" borderId="121" xfId="0" applyFont="1" applyFill="1" applyBorder="1" applyAlignment="1">
      <alignment horizontal="center" vertical="center"/>
    </xf>
    <xf numFmtId="0" fontId="61" fillId="0" borderId="153" xfId="0" applyFont="1" applyBorder="1" applyAlignment="1">
      <alignment horizontal="center" vertical="center" wrapText="1" shrinkToFit="1"/>
    </xf>
    <xf numFmtId="0" fontId="61" fillId="0" borderId="155" xfId="0" applyFont="1" applyBorder="1" applyAlignment="1">
      <alignment horizontal="center" vertical="center" wrapText="1" shrinkToFit="1"/>
    </xf>
    <xf numFmtId="0" fontId="61" fillId="0" borderId="47" xfId="0" applyFont="1" applyBorder="1" applyAlignment="1">
      <alignment horizontal="center" vertical="center" wrapText="1" shrinkToFit="1"/>
    </xf>
    <xf numFmtId="0" fontId="61" fillId="0" borderId="156" xfId="0" applyFont="1" applyBorder="1" applyAlignment="1">
      <alignment horizontal="center" vertical="center" wrapText="1" shrinkToFit="1"/>
    </xf>
    <xf numFmtId="0" fontId="57" fillId="0" borderId="101" xfId="0" applyFont="1" applyBorder="1" applyAlignment="1">
      <alignment horizontal="center" vertical="center" shrinkToFit="1"/>
    </xf>
    <xf numFmtId="0" fontId="57" fillId="0" borderId="154" xfId="0" applyFont="1" applyBorder="1" applyAlignment="1">
      <alignment horizontal="center" vertical="center" shrinkToFit="1"/>
    </xf>
    <xf numFmtId="0" fontId="61" fillId="0" borderId="57" xfId="0" applyFont="1" applyBorder="1" applyAlignment="1">
      <alignment horizontal="center" vertical="center" wrapText="1" shrinkToFit="1"/>
    </xf>
    <xf numFmtId="0" fontId="61" fillId="0" borderId="104" xfId="0" applyFont="1" applyBorder="1" applyAlignment="1">
      <alignment horizontal="center" vertical="center" shrinkToFit="1"/>
    </xf>
    <xf numFmtId="0" fontId="61" fillId="0" borderId="59" xfId="0" applyFont="1" applyBorder="1" applyAlignment="1">
      <alignment horizontal="center" vertical="center" shrinkToFit="1"/>
    </xf>
    <xf numFmtId="0" fontId="61" fillId="0" borderId="2" xfId="0" applyFont="1" applyBorder="1" applyAlignment="1">
      <alignment horizontal="center" vertical="center" shrinkToFit="1"/>
    </xf>
    <xf numFmtId="0" fontId="61" fillId="0" borderId="47" xfId="0" applyFont="1" applyBorder="1" applyAlignment="1">
      <alignment horizontal="center" vertical="center" shrinkToFit="1"/>
    </xf>
    <xf numFmtId="0" fontId="57" fillId="0" borderId="94" xfId="0" applyFont="1" applyBorder="1" applyAlignment="1">
      <alignment horizontal="center" vertical="center" wrapText="1" shrinkToFit="1"/>
    </xf>
    <xf numFmtId="0" fontId="57" fillId="0" borderId="113" xfId="0" applyFont="1" applyBorder="1" applyAlignment="1">
      <alignment horizontal="center" vertical="center" shrinkToFit="1"/>
    </xf>
    <xf numFmtId="0" fontId="57" fillId="0" borderId="96" xfId="0" applyFont="1" applyBorder="1" applyAlignment="1">
      <alignment horizontal="center" vertical="center" shrinkToFit="1"/>
    </xf>
    <xf numFmtId="0" fontId="57" fillId="0" borderId="0" xfId="0" applyFont="1" applyAlignment="1">
      <alignment horizontal="center" vertical="center" shrinkToFit="1"/>
    </xf>
    <xf numFmtId="0" fontId="58" fillId="0" borderId="104" xfId="0" applyFont="1" applyBorder="1" applyAlignment="1">
      <alignment horizontal="center" vertical="center"/>
    </xf>
    <xf numFmtId="0" fontId="58" fillId="0" borderId="2" xfId="0" applyFont="1" applyBorder="1" applyAlignment="1">
      <alignment horizontal="center" vertical="center"/>
    </xf>
    <xf numFmtId="0" fontId="57" fillId="49" borderId="2" xfId="0" applyFont="1" applyFill="1" applyBorder="1" applyAlignment="1">
      <alignment horizontal="center" vertical="center"/>
    </xf>
    <xf numFmtId="0" fontId="70" fillId="49" borderId="2" xfId="0" applyFont="1" applyFill="1" applyBorder="1" applyAlignment="1">
      <alignment horizontal="left" vertical="center" wrapText="1"/>
    </xf>
    <xf numFmtId="0" fontId="58" fillId="49" borderId="48" xfId="0" applyFont="1" applyFill="1" applyBorder="1" applyAlignment="1">
      <alignment horizontal="center" vertical="center"/>
    </xf>
    <xf numFmtId="0" fontId="58" fillId="0" borderId="0" xfId="0" applyFont="1" applyAlignment="1">
      <alignment horizontal="left" vertical="top" wrapText="1"/>
    </xf>
    <xf numFmtId="0" fontId="58" fillId="0" borderId="0" xfId="0" applyFont="1" applyAlignment="1">
      <alignment horizontal="left" vertical="top"/>
    </xf>
    <xf numFmtId="0" fontId="58" fillId="49" borderId="63" xfId="0" applyFont="1" applyFill="1" applyBorder="1" applyAlignment="1">
      <alignment horizontal="center" vertical="center"/>
    </xf>
    <xf numFmtId="0" fontId="58" fillId="49" borderId="64" xfId="0" applyFont="1" applyFill="1" applyBorder="1" applyAlignment="1">
      <alignment horizontal="center" vertical="center"/>
    </xf>
    <xf numFmtId="0" fontId="57" fillId="49" borderId="67" xfId="0" applyFont="1" applyFill="1" applyBorder="1" applyAlignment="1">
      <alignment horizontal="center" vertical="center"/>
    </xf>
    <xf numFmtId="0" fontId="57" fillId="49" borderId="68" xfId="0" applyFont="1" applyFill="1" applyBorder="1" applyAlignment="1">
      <alignment horizontal="center" vertical="center"/>
    </xf>
    <xf numFmtId="0" fontId="57" fillId="49" borderId="69" xfId="0" applyFont="1" applyFill="1" applyBorder="1" applyAlignment="1">
      <alignment horizontal="center" vertical="center"/>
    </xf>
    <xf numFmtId="0" fontId="58" fillId="49" borderId="2" xfId="0" applyFont="1" applyFill="1" applyBorder="1" applyAlignment="1">
      <alignment horizontal="center" vertical="center" wrapText="1"/>
    </xf>
    <xf numFmtId="0" fontId="58" fillId="49" borderId="2" xfId="0" applyFont="1" applyFill="1" applyBorder="1" applyAlignment="1">
      <alignment horizontal="center" vertical="center"/>
    </xf>
    <xf numFmtId="183" fontId="57" fillId="0" borderId="2" xfId="0" applyNumberFormat="1" applyFont="1" applyBorder="1" applyAlignment="1">
      <alignment horizontal="center" vertical="center"/>
    </xf>
    <xf numFmtId="0" fontId="58" fillId="49" borderId="2" xfId="0" applyFont="1" applyFill="1" applyBorder="1" applyAlignment="1">
      <alignment horizontal="center" vertical="center" shrinkToFit="1"/>
    </xf>
    <xf numFmtId="184" fontId="57" fillId="0" borderId="2" xfId="0" applyNumberFormat="1" applyFont="1" applyBorder="1" applyAlignment="1">
      <alignment horizontal="center" vertical="center"/>
    </xf>
    <xf numFmtId="0" fontId="58" fillId="0" borderId="0" xfId="0" applyFont="1" applyAlignment="1">
      <alignment horizontal="left" vertical="center" shrinkToFit="1"/>
    </xf>
    <xf numFmtId="0" fontId="57" fillId="0" borderId="113" xfId="0" applyFont="1" applyBorder="1" applyAlignment="1">
      <alignment horizontal="center" vertical="center"/>
    </xf>
    <xf numFmtId="0" fontId="61" fillId="0" borderId="60" xfId="0" applyFont="1" applyBorder="1" applyAlignment="1">
      <alignment horizontal="center" vertical="center" wrapText="1"/>
    </xf>
    <xf numFmtId="0" fontId="58" fillId="0" borderId="109" xfId="0" applyFont="1" applyBorder="1" applyAlignment="1">
      <alignment horizontal="center" vertical="center"/>
    </xf>
    <xf numFmtId="0" fontId="58" fillId="0" borderId="110" xfId="0" applyFont="1" applyBorder="1" applyAlignment="1">
      <alignment horizontal="center" vertical="center"/>
    </xf>
    <xf numFmtId="0" fontId="58" fillId="0" borderId="58" xfId="0" applyFont="1" applyBorder="1" applyAlignment="1">
      <alignment horizontal="center" vertical="center"/>
    </xf>
    <xf numFmtId="0" fontId="58" fillId="0" borderId="60" xfId="0" applyFont="1" applyBorder="1" applyAlignment="1">
      <alignment horizontal="center" vertical="center"/>
    </xf>
    <xf numFmtId="0" fontId="58" fillId="0" borderId="55" xfId="0" applyFont="1" applyBorder="1" applyAlignment="1">
      <alignment horizontal="center" vertical="center"/>
    </xf>
    <xf numFmtId="0" fontId="58" fillId="0" borderId="7" xfId="0" applyFont="1" applyBorder="1" applyAlignment="1">
      <alignment horizontal="center" vertical="center"/>
    </xf>
    <xf numFmtId="0" fontId="58" fillId="0" borderId="47" xfId="0" applyFont="1" applyBorder="1" applyAlignment="1">
      <alignment horizontal="center" vertical="center"/>
    </xf>
    <xf numFmtId="0" fontId="61" fillId="0" borderId="94" xfId="0" applyFont="1" applyBorder="1" applyAlignment="1">
      <alignment horizontal="center" vertical="center" wrapText="1"/>
    </xf>
    <xf numFmtId="0" fontId="61" fillId="0" borderId="103" xfId="0" applyFont="1" applyBorder="1" applyAlignment="1">
      <alignment horizontal="center" vertical="center" wrapText="1"/>
    </xf>
    <xf numFmtId="0" fontId="61" fillId="0" borderId="96"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137" xfId="0" applyFont="1" applyBorder="1" applyAlignment="1">
      <alignment horizontal="center" vertical="center" wrapText="1"/>
    </xf>
    <xf numFmtId="0" fontId="61" fillId="0" borderId="138" xfId="0" applyFont="1" applyBorder="1" applyAlignment="1">
      <alignment horizontal="center" vertical="center" wrapText="1"/>
    </xf>
    <xf numFmtId="0" fontId="58" fillId="0" borderId="50" xfId="0" applyFont="1" applyBorder="1" applyAlignment="1">
      <alignment horizontal="center" vertical="center" wrapText="1"/>
    </xf>
    <xf numFmtId="0" fontId="58" fillId="0" borderId="55"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7" xfId="0" applyFont="1" applyBorder="1" applyAlignment="1">
      <alignment horizontal="center" vertical="center" wrapText="1"/>
    </xf>
    <xf numFmtId="0" fontId="57" fillId="0" borderId="137" xfId="0" applyFont="1" applyBorder="1" applyAlignment="1">
      <alignment horizontal="center" vertical="center" shrinkToFit="1"/>
    </xf>
    <xf numFmtId="0" fontId="57" fillId="0" borderId="138" xfId="0" applyFont="1" applyBorder="1" applyAlignment="1">
      <alignment horizontal="center" vertical="center" shrinkToFit="1"/>
    </xf>
    <xf numFmtId="0" fontId="57" fillId="0" borderId="57" xfId="0" applyFont="1" applyBorder="1" applyAlignment="1">
      <alignment horizontal="center" vertical="center" shrinkToFit="1"/>
    </xf>
    <xf numFmtId="0" fontId="57" fillId="0" borderId="104" xfId="0" applyFont="1" applyBorder="1" applyAlignment="1">
      <alignment horizontal="center" vertical="center" shrinkToFit="1"/>
    </xf>
    <xf numFmtId="184" fontId="57" fillId="52" borderId="52" xfId="0" applyNumberFormat="1" applyFont="1" applyFill="1" applyBorder="1" applyAlignment="1">
      <alignment horizontal="center" vertical="center"/>
    </xf>
    <xf numFmtId="0" fontId="57" fillId="52" borderId="116" xfId="0" applyFont="1" applyFill="1" applyBorder="1" applyAlignment="1">
      <alignment horizontal="center" vertical="center"/>
    </xf>
    <xf numFmtId="0" fontId="61" fillId="0" borderId="70" xfId="0" applyFont="1" applyBorder="1" applyAlignment="1">
      <alignment horizontal="center" vertical="center" wrapText="1"/>
    </xf>
    <xf numFmtId="0" fontId="61" fillId="0" borderId="73" xfId="0" applyFont="1" applyBorder="1" applyAlignment="1">
      <alignment horizontal="center" vertical="center" wrapText="1"/>
    </xf>
    <xf numFmtId="0" fontId="61" fillId="0" borderId="101" xfId="0" applyFont="1" applyBorder="1" applyAlignment="1">
      <alignment horizontal="center" vertical="center" wrapText="1"/>
    </xf>
    <xf numFmtId="0" fontId="61" fillId="0" borderId="102" xfId="0" applyFont="1" applyBorder="1" applyAlignment="1">
      <alignment horizontal="center" vertical="center" wrapText="1"/>
    </xf>
    <xf numFmtId="0" fontId="61" fillId="0" borderId="111" xfId="0" applyFont="1" applyBorder="1" applyAlignment="1">
      <alignment horizontal="center" vertical="center" wrapText="1"/>
    </xf>
    <xf numFmtId="0" fontId="58" fillId="49" borderId="48" xfId="0" applyFont="1" applyFill="1" applyBorder="1" applyAlignment="1">
      <alignment horizontal="center" vertical="center" wrapText="1"/>
    </xf>
    <xf numFmtId="0" fontId="58" fillId="49" borderId="50" xfId="0" applyFont="1" applyFill="1" applyBorder="1" applyAlignment="1">
      <alignment horizontal="center" vertical="center"/>
    </xf>
    <xf numFmtId="0" fontId="58" fillId="49" borderId="5" xfId="0" applyFont="1" applyFill="1" applyBorder="1" applyAlignment="1">
      <alignment horizontal="center" vertical="center"/>
    </xf>
    <xf numFmtId="0" fontId="58" fillId="0" borderId="94" xfId="0" applyFont="1" applyBorder="1" applyAlignment="1">
      <alignment horizontal="center" vertical="center" wrapText="1"/>
    </xf>
    <xf numFmtId="0" fontId="58" fillId="0" borderId="103" xfId="0" applyFont="1" applyBorder="1" applyAlignment="1">
      <alignment horizontal="center" vertical="center"/>
    </xf>
    <xf numFmtId="0" fontId="58" fillId="0" borderId="96" xfId="0" applyFont="1" applyBorder="1" applyAlignment="1">
      <alignment horizontal="center" vertical="center"/>
    </xf>
    <xf numFmtId="0" fontId="58" fillId="0" borderId="4" xfId="0" applyFont="1" applyBorder="1" applyAlignment="1">
      <alignment horizontal="center" vertical="center"/>
    </xf>
    <xf numFmtId="0" fontId="58" fillId="0" borderId="105" xfId="0" applyFont="1" applyBorder="1" applyAlignment="1">
      <alignment horizontal="center" vertical="center"/>
    </xf>
    <xf numFmtId="0" fontId="57" fillId="52" borderId="99" xfId="0" applyFont="1" applyFill="1" applyBorder="1" applyAlignment="1">
      <alignment horizontal="center" vertical="center"/>
    </xf>
    <xf numFmtId="0" fontId="58" fillId="0" borderId="94" xfId="0" applyFont="1" applyBorder="1" applyAlignment="1">
      <alignment horizontal="center" vertical="center" wrapText="1" shrinkToFit="1"/>
    </xf>
    <xf numFmtId="0" fontId="58" fillId="0" borderId="114" xfId="0" applyFont="1" applyBorder="1" applyAlignment="1">
      <alignment horizontal="center" vertical="center" shrinkToFit="1"/>
    </xf>
    <xf numFmtId="0" fontId="58" fillId="0" borderId="105" xfId="0" applyFont="1" applyBorder="1" applyAlignment="1">
      <alignment horizontal="center" vertical="center" shrinkToFit="1"/>
    </xf>
    <xf numFmtId="0" fontId="58" fillId="0" borderId="132" xfId="0" applyFont="1" applyBorder="1" applyAlignment="1">
      <alignment horizontal="center" vertical="center" shrinkToFit="1"/>
    </xf>
    <xf numFmtId="0" fontId="57" fillId="0" borderId="158" xfId="0" applyFont="1" applyBorder="1" applyAlignment="1">
      <alignment horizontal="center" vertical="center"/>
    </xf>
    <xf numFmtId="0" fontId="57" fillId="0" borderId="165" xfId="0" applyFont="1" applyBorder="1" applyAlignment="1">
      <alignment horizontal="center" vertical="center"/>
    </xf>
    <xf numFmtId="0" fontId="58" fillId="49" borderId="1" xfId="0" applyFont="1" applyFill="1" applyBorder="1" applyAlignment="1">
      <alignment horizontal="center" vertical="center"/>
    </xf>
    <xf numFmtId="0" fontId="58" fillId="49" borderId="57" xfId="0" applyFont="1" applyFill="1" applyBorder="1" applyAlignment="1">
      <alignment horizontal="center" vertical="center"/>
    </xf>
    <xf numFmtId="0" fontId="58" fillId="49" borderId="59" xfId="0" applyFont="1" applyFill="1" applyBorder="1" applyAlignment="1">
      <alignment horizontal="center" vertical="center"/>
    </xf>
    <xf numFmtId="0" fontId="58" fillId="49" borderId="58" xfId="0" applyFont="1" applyFill="1" applyBorder="1" applyAlignment="1">
      <alignment horizontal="center" vertical="center"/>
    </xf>
    <xf numFmtId="0" fontId="58" fillId="49" borderId="60" xfId="0" applyFont="1" applyFill="1" applyBorder="1" applyAlignment="1">
      <alignment horizontal="center" vertical="center"/>
    </xf>
    <xf numFmtId="0" fontId="58" fillId="49" borderId="50" xfId="0" applyFont="1" applyFill="1" applyBorder="1" applyAlignment="1">
      <alignment horizontal="center" vertical="center" wrapText="1"/>
    </xf>
    <xf numFmtId="0" fontId="58" fillId="49" borderId="5" xfId="0" applyFont="1" applyFill="1" applyBorder="1" applyAlignment="1">
      <alignment horizontal="center" vertical="center" wrapText="1"/>
    </xf>
    <xf numFmtId="0" fontId="58" fillId="49" borderId="47" xfId="0" applyFont="1" applyFill="1" applyBorder="1" applyAlignment="1">
      <alignment horizontal="center" vertical="center" wrapText="1"/>
    </xf>
    <xf numFmtId="0" fontId="58" fillId="0" borderId="0" xfId="0" applyFont="1" applyAlignment="1">
      <alignment horizontal="left" vertical="center" wrapText="1" shrinkToFit="1"/>
    </xf>
    <xf numFmtId="0" fontId="58" fillId="49" borderId="127" xfId="0" applyFont="1" applyFill="1" applyBorder="1" applyAlignment="1">
      <alignment horizontal="center" vertical="center"/>
    </xf>
    <xf numFmtId="0" fontId="58" fillId="49" borderId="128" xfId="0" applyFont="1" applyFill="1" applyBorder="1" applyAlignment="1">
      <alignment horizontal="center" vertical="center"/>
    </xf>
    <xf numFmtId="0" fontId="57" fillId="49" borderId="109" xfId="0" applyFont="1" applyFill="1" applyBorder="1" applyAlignment="1">
      <alignment horizontal="center" vertical="center" shrinkToFit="1"/>
    </xf>
    <xf numFmtId="0" fontId="57" fillId="49" borderId="110" xfId="0" applyFont="1" applyFill="1" applyBorder="1" applyAlignment="1">
      <alignment horizontal="center" vertical="center" shrinkToFit="1"/>
    </xf>
    <xf numFmtId="0" fontId="58" fillId="0" borderId="0" xfId="0" applyFont="1" applyAlignment="1">
      <alignment vertical="center" wrapText="1"/>
    </xf>
    <xf numFmtId="0" fontId="61" fillId="0" borderId="104" xfId="0" applyFont="1" applyBorder="1" applyAlignment="1">
      <alignment horizontal="center" vertical="center" wrapText="1" shrinkToFit="1"/>
    </xf>
    <xf numFmtId="0" fontId="57" fillId="0" borderId="58" xfId="0" applyFont="1" applyBorder="1" applyAlignment="1">
      <alignment horizontal="center" vertical="center" wrapText="1" shrinkToFit="1"/>
    </xf>
    <xf numFmtId="0" fontId="57" fillId="0" borderId="60" xfId="0" applyFont="1" applyBorder="1" applyAlignment="1">
      <alignment horizontal="center" vertical="center" shrinkToFit="1"/>
    </xf>
    <xf numFmtId="0" fontId="57" fillId="0" borderId="167" xfId="0" applyFont="1" applyBorder="1" applyAlignment="1">
      <alignment horizontal="center" vertical="center" shrinkToFit="1"/>
    </xf>
    <xf numFmtId="0" fontId="57" fillId="0" borderId="85" xfId="0" applyFont="1" applyBorder="1" applyAlignment="1">
      <alignment horizontal="center" vertical="center" shrinkToFit="1"/>
    </xf>
    <xf numFmtId="0" fontId="58" fillId="49" borderId="107" xfId="0" applyFont="1" applyFill="1" applyBorder="1" applyAlignment="1">
      <alignment horizontal="center" vertical="center" wrapText="1"/>
    </xf>
    <xf numFmtId="0" fontId="58" fillId="49" borderId="126" xfId="0" applyFont="1" applyFill="1" applyBorder="1" applyAlignment="1">
      <alignment horizontal="center" vertical="center" wrapText="1"/>
    </xf>
    <xf numFmtId="0" fontId="61" fillId="49" borderId="50" xfId="0" applyFont="1" applyFill="1" applyBorder="1" applyAlignment="1">
      <alignment horizontal="center" vertical="center" wrapText="1"/>
    </xf>
    <xf numFmtId="0" fontId="61" fillId="49" borderId="5" xfId="0" applyFont="1" applyFill="1" applyBorder="1" applyAlignment="1">
      <alignment horizontal="center" vertical="center" wrapText="1"/>
    </xf>
    <xf numFmtId="0" fontId="61" fillId="49" borderId="2" xfId="0" applyFont="1" applyFill="1" applyBorder="1" applyAlignment="1">
      <alignment horizontal="center" vertical="center" wrapText="1"/>
    </xf>
    <xf numFmtId="0" fontId="58" fillId="49" borderId="122" xfId="0" applyFont="1" applyFill="1" applyBorder="1" applyAlignment="1">
      <alignment horizontal="center" vertical="center"/>
    </xf>
    <xf numFmtId="0" fontId="58" fillId="49" borderId="129" xfId="0" applyFont="1" applyFill="1" applyBorder="1" applyAlignment="1">
      <alignment horizontal="center" vertical="center"/>
    </xf>
    <xf numFmtId="0" fontId="58" fillId="49" borderId="130" xfId="0" applyFont="1" applyFill="1" applyBorder="1" applyAlignment="1">
      <alignment horizontal="center" vertical="center"/>
    </xf>
    <xf numFmtId="0" fontId="58" fillId="49" borderId="131" xfId="0" applyFont="1" applyFill="1" applyBorder="1" applyAlignment="1">
      <alignment horizontal="center" vertical="center"/>
    </xf>
    <xf numFmtId="0" fontId="58" fillId="49" borderId="110" xfId="0" applyFont="1" applyFill="1" applyBorder="1" applyAlignment="1">
      <alignment horizontal="center" vertical="center"/>
    </xf>
    <xf numFmtId="0" fontId="65" fillId="51" borderId="2" xfId="0" applyFont="1" applyFill="1" applyBorder="1" applyAlignment="1" applyProtection="1">
      <alignment vertical="center" shrinkToFit="1"/>
      <protection locked="0"/>
    </xf>
    <xf numFmtId="0" fontId="65" fillId="0" borderId="2" xfId="0" applyFont="1" applyBorder="1" applyAlignment="1">
      <alignment vertical="center" shrinkToFit="1"/>
    </xf>
    <xf numFmtId="0" fontId="65" fillId="49" borderId="67" xfId="0" applyFont="1" applyFill="1" applyBorder="1" applyAlignment="1">
      <alignment horizontal="center" vertical="center" shrinkToFit="1"/>
    </xf>
    <xf numFmtId="0" fontId="65" fillId="49" borderId="2" xfId="0" applyFont="1" applyFill="1" applyBorder="1" applyAlignment="1">
      <alignment horizontal="center" vertical="center" shrinkToFit="1"/>
    </xf>
    <xf numFmtId="0" fontId="66" fillId="49" borderId="2" xfId="0" applyFont="1" applyFill="1" applyBorder="1" applyAlignment="1">
      <alignment horizontal="center" vertical="center" wrapText="1"/>
    </xf>
    <xf numFmtId="0" fontId="65" fillId="49" borderId="2" xfId="0" applyFont="1" applyFill="1" applyBorder="1" applyAlignment="1">
      <alignment horizontal="center" vertical="center" wrapText="1"/>
    </xf>
    <xf numFmtId="0" fontId="65" fillId="49" borderId="67" xfId="0" applyFont="1" applyFill="1" applyBorder="1" applyAlignment="1">
      <alignment horizontal="center" vertical="center" wrapText="1" shrinkToFit="1"/>
    </xf>
    <xf numFmtId="0" fontId="65" fillId="49" borderId="69" xfId="0" applyFont="1" applyFill="1" applyBorder="1" applyAlignment="1">
      <alignment horizontal="center" vertical="center" shrinkToFit="1"/>
    </xf>
    <xf numFmtId="0" fontId="65" fillId="49" borderId="67" xfId="0" applyFont="1" applyFill="1" applyBorder="1" applyAlignment="1">
      <alignment horizontal="center" vertical="center"/>
    </xf>
    <xf numFmtId="0" fontId="65" fillId="49" borderId="2" xfId="0" applyFont="1" applyFill="1" applyBorder="1" applyAlignment="1">
      <alignment horizontal="center" vertical="center"/>
    </xf>
  </cellXfs>
  <cellStyles count="350">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2" xfId="121" xr:uid="{00000000-0005-0000-0000-000074000000}"/>
    <cellStyle name="メモ 2" xfId="39" xr:uid="{00000000-0005-0000-0000-000075000000}"/>
    <cellStyle name="メモ 2 2" xfId="194" xr:uid="{00000000-0005-0000-0000-000076000000}"/>
    <cellStyle name="メモ 2 2 2" xfId="263" xr:uid="{00000000-0005-0000-0000-000077000000}"/>
    <cellStyle name="メモ 2 2 3" xfId="289" xr:uid="{00000000-0005-0000-0000-000078000000}"/>
    <cellStyle name="メモ 2 2 4" xfId="310" xr:uid="{00000000-0005-0000-0000-000079000000}"/>
    <cellStyle name="メモ 2 3" xfId="195" xr:uid="{00000000-0005-0000-0000-00007A000000}"/>
    <cellStyle name="メモ 2 3 2" xfId="264" xr:uid="{00000000-0005-0000-0000-00007B000000}"/>
    <cellStyle name="メモ 2 3 3" xfId="290" xr:uid="{00000000-0005-0000-0000-00007C000000}"/>
    <cellStyle name="メモ 2 3 4" xfId="311" xr:uid="{00000000-0005-0000-0000-00007D000000}"/>
    <cellStyle name="メモ 2 4" xfId="224" xr:uid="{00000000-0005-0000-0000-00007E000000}"/>
    <cellStyle name="メモ 2 5" xfId="260" xr:uid="{00000000-0005-0000-0000-00007F000000}"/>
    <cellStyle name="メモ 2 6" xfId="258" xr:uid="{00000000-0005-0000-0000-000080000000}"/>
    <cellStyle name="メモ 3" xfId="122" xr:uid="{00000000-0005-0000-0000-000081000000}"/>
    <cellStyle name="メモ 3 2" xfId="176" xr:uid="{00000000-0005-0000-0000-000082000000}"/>
    <cellStyle name="メモ 3 2 2" xfId="252" xr:uid="{00000000-0005-0000-0000-000083000000}"/>
    <cellStyle name="メモ 3 2 3" xfId="280" xr:uid="{00000000-0005-0000-0000-000084000000}"/>
    <cellStyle name="メモ 3 2 4" xfId="304" xr:uid="{00000000-0005-0000-0000-000085000000}"/>
    <cellStyle name="メモ 3 3" xfId="196" xr:uid="{00000000-0005-0000-0000-000086000000}"/>
    <cellStyle name="メモ 3 3 2" xfId="265" xr:uid="{00000000-0005-0000-0000-000087000000}"/>
    <cellStyle name="メモ 3 3 3" xfId="291" xr:uid="{00000000-0005-0000-0000-000088000000}"/>
    <cellStyle name="メモ 3 3 4" xfId="312" xr:uid="{00000000-0005-0000-0000-000089000000}"/>
    <cellStyle name="メモ 3 4" xfId="238" xr:uid="{00000000-0005-0000-0000-00008A000000}"/>
    <cellStyle name="メモ 3 5" xfId="222" xr:uid="{00000000-0005-0000-0000-00008B000000}"/>
    <cellStyle name="メモ 3 6" xfId="223" xr:uid="{00000000-0005-0000-0000-00008C000000}"/>
    <cellStyle name="リンク セル 2" xfId="40" xr:uid="{00000000-0005-0000-0000-00008D000000}"/>
    <cellStyle name="リンク セル 3" xfId="123" xr:uid="{00000000-0005-0000-0000-00008E000000}"/>
    <cellStyle name="悪い 2" xfId="41" xr:uid="{00000000-0005-0000-0000-00008F000000}"/>
    <cellStyle name="悪い 3" xfId="124" xr:uid="{00000000-0005-0000-0000-000090000000}"/>
    <cellStyle name="罫線" xfId="42" xr:uid="{00000000-0005-0000-0000-000091000000}"/>
    <cellStyle name="罫線 2" xfId="43" xr:uid="{00000000-0005-0000-0000-000092000000}"/>
    <cellStyle name="罫線 3" xfId="125" xr:uid="{00000000-0005-0000-0000-000093000000}"/>
    <cellStyle name="計算 2" xfId="44" xr:uid="{00000000-0005-0000-0000-000094000000}"/>
    <cellStyle name="計算 2 2" xfId="197" xr:uid="{00000000-0005-0000-0000-000095000000}"/>
    <cellStyle name="計算 2 2 2" xfId="266" xr:uid="{00000000-0005-0000-0000-000096000000}"/>
    <cellStyle name="計算 2 2 3" xfId="292" xr:uid="{00000000-0005-0000-0000-000097000000}"/>
    <cellStyle name="計算 2 2 4" xfId="313" xr:uid="{00000000-0005-0000-0000-000098000000}"/>
    <cellStyle name="計算 2 3" xfId="198" xr:uid="{00000000-0005-0000-0000-000099000000}"/>
    <cellStyle name="計算 2 3 2" xfId="267" xr:uid="{00000000-0005-0000-0000-00009A000000}"/>
    <cellStyle name="計算 2 3 3" xfId="293" xr:uid="{00000000-0005-0000-0000-00009B000000}"/>
    <cellStyle name="計算 2 3 4" xfId="314" xr:uid="{00000000-0005-0000-0000-00009C000000}"/>
    <cellStyle name="計算 2 4" xfId="226" xr:uid="{00000000-0005-0000-0000-00009D000000}"/>
    <cellStyle name="計算 2 5" xfId="259" xr:uid="{00000000-0005-0000-0000-00009E000000}"/>
    <cellStyle name="計算 2 6" xfId="216" xr:uid="{00000000-0005-0000-0000-00009F000000}"/>
    <cellStyle name="計算 3" xfId="126" xr:uid="{00000000-0005-0000-0000-0000A0000000}"/>
    <cellStyle name="計算 3 2" xfId="178" xr:uid="{00000000-0005-0000-0000-0000A1000000}"/>
    <cellStyle name="計算 3 2 2" xfId="254" xr:uid="{00000000-0005-0000-0000-0000A2000000}"/>
    <cellStyle name="計算 3 2 3" xfId="282" xr:uid="{00000000-0005-0000-0000-0000A3000000}"/>
    <cellStyle name="計算 3 2 4" xfId="306" xr:uid="{00000000-0005-0000-0000-0000A4000000}"/>
    <cellStyle name="計算 3 3" xfId="199" xr:uid="{00000000-0005-0000-0000-0000A5000000}"/>
    <cellStyle name="計算 3 3 2" xfId="268" xr:uid="{00000000-0005-0000-0000-0000A6000000}"/>
    <cellStyle name="計算 3 3 3" xfId="294" xr:uid="{00000000-0005-0000-0000-0000A7000000}"/>
    <cellStyle name="計算 3 3 4" xfId="315" xr:uid="{00000000-0005-0000-0000-0000A8000000}"/>
    <cellStyle name="計算 3 4" xfId="240" xr:uid="{00000000-0005-0000-0000-0000A9000000}"/>
    <cellStyle name="計算 3 5" xfId="221" xr:uid="{00000000-0005-0000-0000-0000AA000000}"/>
    <cellStyle name="計算 3 6" xfId="229" xr:uid="{00000000-0005-0000-0000-0000AB000000}"/>
    <cellStyle name="警告文 2" xfId="45" xr:uid="{00000000-0005-0000-0000-0000AC000000}"/>
    <cellStyle name="警告文 3" xfId="127" xr:uid="{00000000-0005-0000-0000-0000AD000000}"/>
    <cellStyle name="桁区切り" xfId="349" builtinId="6"/>
    <cellStyle name="桁区切り 2" xfId="65" xr:uid="{00000000-0005-0000-0000-0000AF000000}"/>
    <cellStyle name="桁区切り 2 2" xfId="78" xr:uid="{00000000-0005-0000-0000-0000B0000000}"/>
    <cellStyle name="桁区切り 2 2 2" xfId="79" xr:uid="{00000000-0005-0000-0000-0000B1000000}"/>
    <cellStyle name="桁区切り 2 2 3" xfId="200" xr:uid="{00000000-0005-0000-0000-0000B2000000}"/>
    <cellStyle name="桁区切り 2 3" xfId="128" xr:uid="{00000000-0005-0000-0000-0000B3000000}"/>
    <cellStyle name="桁区切り 3" xfId="72" xr:uid="{00000000-0005-0000-0000-0000B4000000}"/>
    <cellStyle name="桁区切り 3 2" xfId="129" xr:uid="{00000000-0005-0000-0000-0000B5000000}"/>
    <cellStyle name="桁区切り 4" xfId="74" xr:uid="{00000000-0005-0000-0000-0000B6000000}"/>
    <cellStyle name="桁区切り 5" xfId="80" xr:uid="{00000000-0005-0000-0000-0000B7000000}"/>
    <cellStyle name="桁区切り 6" xfId="130" xr:uid="{00000000-0005-0000-0000-0000B8000000}"/>
    <cellStyle name="見出し 1 2" xfId="46" xr:uid="{00000000-0005-0000-0000-0000B9000000}"/>
    <cellStyle name="見出し 1 2 2" xfId="345" xr:uid="{00000000-0005-0000-0000-0000BA000000}"/>
    <cellStyle name="見出し 1 3" xfId="131" xr:uid="{00000000-0005-0000-0000-0000BB000000}"/>
    <cellStyle name="見出し 2 2" xfId="47" xr:uid="{00000000-0005-0000-0000-0000BC000000}"/>
    <cellStyle name="見出し 2 2 2" xfId="346" xr:uid="{00000000-0005-0000-0000-0000BD000000}"/>
    <cellStyle name="見出し 2 3" xfId="132" xr:uid="{00000000-0005-0000-0000-0000BE000000}"/>
    <cellStyle name="見出し 3 2" xfId="48" xr:uid="{00000000-0005-0000-0000-0000BF000000}"/>
    <cellStyle name="見出し 3 2 2" xfId="133" xr:uid="{00000000-0005-0000-0000-0000C0000000}"/>
    <cellStyle name="見出し 3 3" xfId="134" xr:uid="{00000000-0005-0000-0000-0000C1000000}"/>
    <cellStyle name="見出し 4 2" xfId="49" xr:uid="{00000000-0005-0000-0000-0000C2000000}"/>
    <cellStyle name="見出し 4 2 2" xfId="347" xr:uid="{00000000-0005-0000-0000-0000C3000000}"/>
    <cellStyle name="見出し 4 3" xfId="135" xr:uid="{00000000-0005-0000-0000-0000C4000000}"/>
    <cellStyle name="集計 2" xfId="50" xr:uid="{00000000-0005-0000-0000-0000C5000000}"/>
    <cellStyle name="集計 2 2" xfId="201" xr:uid="{00000000-0005-0000-0000-0000C6000000}"/>
    <cellStyle name="集計 2 2 2" xfId="269" xr:uid="{00000000-0005-0000-0000-0000C7000000}"/>
    <cellStyle name="集計 2 2 3" xfId="295" xr:uid="{00000000-0005-0000-0000-0000C8000000}"/>
    <cellStyle name="集計 2 2 4" xfId="316" xr:uid="{00000000-0005-0000-0000-0000C9000000}"/>
    <cellStyle name="集計 2 3" xfId="202" xr:uid="{00000000-0005-0000-0000-0000CA000000}"/>
    <cellStyle name="集計 2 3 2" xfId="270" xr:uid="{00000000-0005-0000-0000-0000CB000000}"/>
    <cellStyle name="集計 2 3 3" xfId="296" xr:uid="{00000000-0005-0000-0000-0000CC000000}"/>
    <cellStyle name="集計 2 3 4" xfId="317" xr:uid="{00000000-0005-0000-0000-0000CD000000}"/>
    <cellStyle name="集計 2 4" xfId="227" xr:uid="{00000000-0005-0000-0000-0000CE000000}"/>
    <cellStyle name="集計 2 5" xfId="246" xr:uid="{00000000-0005-0000-0000-0000CF000000}"/>
    <cellStyle name="集計 2 6" xfId="234" xr:uid="{00000000-0005-0000-0000-0000D0000000}"/>
    <cellStyle name="集計 3" xfId="136" xr:uid="{00000000-0005-0000-0000-0000D1000000}"/>
    <cellStyle name="集計 3 2" xfId="180" xr:uid="{00000000-0005-0000-0000-0000D2000000}"/>
    <cellStyle name="集計 3 2 2" xfId="255" xr:uid="{00000000-0005-0000-0000-0000D3000000}"/>
    <cellStyle name="集計 3 2 3" xfId="283" xr:uid="{00000000-0005-0000-0000-0000D4000000}"/>
    <cellStyle name="集計 3 2 4" xfId="307" xr:uid="{00000000-0005-0000-0000-0000D5000000}"/>
    <cellStyle name="集計 3 3" xfId="203" xr:uid="{00000000-0005-0000-0000-0000D6000000}"/>
    <cellStyle name="集計 3 3 2" xfId="271" xr:uid="{00000000-0005-0000-0000-0000D7000000}"/>
    <cellStyle name="集計 3 3 3" xfId="297" xr:uid="{00000000-0005-0000-0000-0000D8000000}"/>
    <cellStyle name="集計 3 3 4" xfId="318" xr:uid="{00000000-0005-0000-0000-0000D9000000}"/>
    <cellStyle name="集計 3 4" xfId="241" xr:uid="{00000000-0005-0000-0000-0000DA000000}"/>
    <cellStyle name="集計 3 5" xfId="218" xr:uid="{00000000-0005-0000-0000-0000DB000000}"/>
    <cellStyle name="集計 3 6" xfId="225" xr:uid="{00000000-0005-0000-0000-0000DC000000}"/>
    <cellStyle name="出力 2" xfId="51" xr:uid="{00000000-0005-0000-0000-0000DD000000}"/>
    <cellStyle name="出力 2 2" xfId="204" xr:uid="{00000000-0005-0000-0000-0000DE000000}"/>
    <cellStyle name="出力 2 2 2" xfId="272" xr:uid="{00000000-0005-0000-0000-0000DF000000}"/>
    <cellStyle name="出力 2 2 3" xfId="298" xr:uid="{00000000-0005-0000-0000-0000E0000000}"/>
    <cellStyle name="出力 2 2 4" xfId="319" xr:uid="{00000000-0005-0000-0000-0000E1000000}"/>
    <cellStyle name="出力 2 3" xfId="205" xr:uid="{00000000-0005-0000-0000-0000E2000000}"/>
    <cellStyle name="出力 2 3 2" xfId="273" xr:uid="{00000000-0005-0000-0000-0000E3000000}"/>
    <cellStyle name="出力 2 3 3" xfId="299" xr:uid="{00000000-0005-0000-0000-0000E4000000}"/>
    <cellStyle name="出力 2 3 4" xfId="320" xr:uid="{00000000-0005-0000-0000-0000E5000000}"/>
    <cellStyle name="出力 2 4" xfId="228" xr:uid="{00000000-0005-0000-0000-0000E6000000}"/>
    <cellStyle name="出力 2 5" xfId="245" xr:uid="{00000000-0005-0000-0000-0000E7000000}"/>
    <cellStyle name="出力 2 6" xfId="231" xr:uid="{00000000-0005-0000-0000-0000E8000000}"/>
    <cellStyle name="出力 3" xfId="137" xr:uid="{00000000-0005-0000-0000-0000E9000000}"/>
    <cellStyle name="出力 3 2" xfId="181" xr:uid="{00000000-0005-0000-0000-0000EA000000}"/>
    <cellStyle name="出力 3 2 2" xfId="256" xr:uid="{00000000-0005-0000-0000-0000EB000000}"/>
    <cellStyle name="出力 3 2 3" xfId="284" xr:uid="{00000000-0005-0000-0000-0000EC000000}"/>
    <cellStyle name="出力 3 2 4" xfId="308" xr:uid="{00000000-0005-0000-0000-0000ED000000}"/>
    <cellStyle name="出力 3 3" xfId="206" xr:uid="{00000000-0005-0000-0000-0000EE000000}"/>
    <cellStyle name="出力 3 3 2" xfId="274" xr:uid="{00000000-0005-0000-0000-0000EF000000}"/>
    <cellStyle name="出力 3 3 3" xfId="300" xr:uid="{00000000-0005-0000-0000-0000F0000000}"/>
    <cellStyle name="出力 3 3 4" xfId="321" xr:uid="{00000000-0005-0000-0000-0000F1000000}"/>
    <cellStyle name="出力 3 4" xfId="242" xr:uid="{00000000-0005-0000-0000-0000F2000000}"/>
    <cellStyle name="出力 3 5" xfId="235" xr:uid="{00000000-0005-0000-0000-0000F3000000}"/>
    <cellStyle name="出力 3 6" xfId="233" xr:uid="{00000000-0005-0000-0000-0000F4000000}"/>
    <cellStyle name="説明文 2" xfId="52" xr:uid="{00000000-0005-0000-0000-0000F5000000}"/>
    <cellStyle name="説明文 3" xfId="138" xr:uid="{00000000-0005-0000-0000-0000F6000000}"/>
    <cellStyle name="脱浦 [0.00]_Sheet1" xfId="139" xr:uid="{00000000-0005-0000-0000-0000F7000000}"/>
    <cellStyle name="脱浦_Sheet1" xfId="140" xr:uid="{00000000-0005-0000-0000-0000F8000000}"/>
    <cellStyle name="通貨 2" xfId="141" xr:uid="{00000000-0005-0000-0000-0000F9000000}"/>
    <cellStyle name="入力 2" xfId="53" xr:uid="{00000000-0005-0000-0000-0000FA000000}"/>
    <cellStyle name="入力 2 2" xfId="207" xr:uid="{00000000-0005-0000-0000-0000FB000000}"/>
    <cellStyle name="入力 2 2 2" xfId="275" xr:uid="{00000000-0005-0000-0000-0000FC000000}"/>
    <cellStyle name="入力 2 2 3" xfId="301" xr:uid="{00000000-0005-0000-0000-0000FD000000}"/>
    <cellStyle name="入力 2 2 4" xfId="322" xr:uid="{00000000-0005-0000-0000-0000FE000000}"/>
    <cellStyle name="入力 2 3" xfId="208" xr:uid="{00000000-0005-0000-0000-0000FF000000}"/>
    <cellStyle name="入力 2 3 2" xfId="276" xr:uid="{00000000-0005-0000-0000-000000010000}"/>
    <cellStyle name="入力 2 3 3" xfId="302" xr:uid="{00000000-0005-0000-0000-000001010000}"/>
    <cellStyle name="入力 2 3 4" xfId="323" xr:uid="{00000000-0005-0000-0000-000002010000}"/>
    <cellStyle name="入力 2 4" xfId="230" xr:uid="{00000000-0005-0000-0000-000003010000}"/>
    <cellStyle name="入力 2 5" xfId="244" xr:uid="{00000000-0005-0000-0000-000004010000}"/>
    <cellStyle name="入力 2 6" xfId="286" xr:uid="{00000000-0005-0000-0000-000005010000}"/>
    <cellStyle name="入力 3" xfId="142" xr:uid="{00000000-0005-0000-0000-000006010000}"/>
    <cellStyle name="入力 3 2" xfId="182" xr:uid="{00000000-0005-0000-0000-000007010000}"/>
    <cellStyle name="入力 3 2 2" xfId="257" xr:uid="{00000000-0005-0000-0000-000008010000}"/>
    <cellStyle name="入力 3 2 3" xfId="285" xr:uid="{00000000-0005-0000-0000-000009010000}"/>
    <cellStyle name="入力 3 2 4" xfId="309" xr:uid="{00000000-0005-0000-0000-00000A010000}"/>
    <cellStyle name="入力 3 3" xfId="209" xr:uid="{00000000-0005-0000-0000-00000B010000}"/>
    <cellStyle name="入力 3 3 2" xfId="277" xr:uid="{00000000-0005-0000-0000-00000C010000}"/>
    <cellStyle name="入力 3 3 3" xfId="303" xr:uid="{00000000-0005-0000-0000-00000D010000}"/>
    <cellStyle name="入力 3 3 4" xfId="324" xr:uid="{00000000-0005-0000-0000-00000E010000}"/>
    <cellStyle name="入力 3 4" xfId="243" xr:uid="{00000000-0005-0000-0000-00000F010000}"/>
    <cellStyle name="入力 3 5" xfId="217" xr:uid="{00000000-0005-0000-0000-000010010000}"/>
    <cellStyle name="入力 3 6" xfId="239" xr:uid="{00000000-0005-0000-0000-000011010000}"/>
    <cellStyle name="飯尾用" xfId="143" xr:uid="{00000000-0005-0000-0000-000012010000}"/>
    <cellStyle name="標準" xfId="0" builtinId="0"/>
    <cellStyle name="標準 10" xfId="144" xr:uid="{00000000-0005-0000-0000-000014010000}"/>
    <cellStyle name="標準 11" xfId="145" xr:uid="{00000000-0005-0000-0000-000015010000}"/>
    <cellStyle name="標準 11 2" xfId="183" xr:uid="{00000000-0005-0000-0000-000016010000}"/>
    <cellStyle name="標準 12" xfId="171" xr:uid="{00000000-0005-0000-0000-000017010000}"/>
    <cellStyle name="標準 13" xfId="184" xr:uid="{00000000-0005-0000-0000-000018010000}"/>
    <cellStyle name="標準 14" xfId="185" xr:uid="{00000000-0005-0000-0000-000019010000}"/>
    <cellStyle name="標準 2" xfId="1" xr:uid="{00000000-0005-0000-0000-00001A010000}"/>
    <cellStyle name="標準 2 10" xfId="173" xr:uid="{00000000-0005-0000-0000-00001B010000}"/>
    <cellStyle name="標準 2 2" xfId="66" xr:uid="{00000000-0005-0000-0000-00001C010000}"/>
    <cellStyle name="標準 2 2 17" xfId="325" xr:uid="{00000000-0005-0000-0000-00001D010000}"/>
    <cellStyle name="標準 2 2 2" xfId="69" xr:uid="{00000000-0005-0000-0000-00001E010000}"/>
    <cellStyle name="標準 2 2 2 2" xfId="76" xr:uid="{00000000-0005-0000-0000-00001F010000}"/>
    <cellStyle name="標準 2 2 2 2 13" xfId="326" xr:uid="{00000000-0005-0000-0000-000020010000}"/>
    <cellStyle name="標準 2 2 2 2 2" xfId="146" xr:uid="{00000000-0005-0000-0000-000021010000}"/>
    <cellStyle name="標準 2 2 2 2 3" xfId="147" xr:uid="{00000000-0005-0000-0000-000022010000}"/>
    <cellStyle name="標準 2 2 2 3" xfId="148" xr:uid="{00000000-0005-0000-0000-000023010000}"/>
    <cellStyle name="標準 2 2 2 4" xfId="149" xr:uid="{00000000-0005-0000-0000-000024010000}"/>
    <cellStyle name="標準 2 2 2 5" xfId="187" xr:uid="{00000000-0005-0000-0000-000025010000}"/>
    <cellStyle name="標準 2 2 2 5 2" xfId="328" xr:uid="{00000000-0005-0000-0000-000026010000}"/>
    <cellStyle name="標準 2 2 3" xfId="81" xr:uid="{00000000-0005-0000-0000-000027010000}"/>
    <cellStyle name="標準 2 2_aa" xfId="73" xr:uid="{00000000-0005-0000-0000-000028010000}"/>
    <cellStyle name="標準 2 2_交付金交付申請書（一般）H25配布用 20130122" xfId="213" xr:uid="{00000000-0005-0000-0000-000029010000}"/>
    <cellStyle name="標準 2 2_交付金交付申請書（一般）H25配布用 20130122 2" xfId="215" xr:uid="{00000000-0005-0000-0000-00002A010000}"/>
    <cellStyle name="標準 2 2_交付金交付申請書H27 改修前後比較資料 20150109" xfId="212" xr:uid="{00000000-0005-0000-0000-00002B010000}"/>
    <cellStyle name="標準 2 2_交付金交付申請書H27 改修前後比較資料 20150109 2" xfId="214" xr:uid="{00000000-0005-0000-0000-00002C010000}"/>
    <cellStyle name="標準 2 3" xfId="62" xr:uid="{00000000-0005-0000-0000-00002D010000}"/>
    <cellStyle name="標準 2 3 2" xfId="150" xr:uid="{00000000-0005-0000-0000-00002E010000}"/>
    <cellStyle name="標準 2 3 3" xfId="188" xr:uid="{00000000-0005-0000-0000-00002F010000}"/>
    <cellStyle name="標準 2 4" xfId="82" xr:uid="{00000000-0005-0000-0000-000030010000}"/>
    <cellStyle name="標準 2 4 2" xfId="151" xr:uid="{00000000-0005-0000-0000-000031010000}"/>
    <cellStyle name="標準 2 4 3" xfId="152" xr:uid="{00000000-0005-0000-0000-000032010000}"/>
    <cellStyle name="標準 2 4 4" xfId="153" xr:uid="{00000000-0005-0000-0000-000033010000}"/>
    <cellStyle name="標準 2 4 5" xfId="189" xr:uid="{00000000-0005-0000-0000-000034010000}"/>
    <cellStyle name="標準 2 5" xfId="154" xr:uid="{00000000-0005-0000-0000-000035010000}"/>
    <cellStyle name="標準 2 6" xfId="155" xr:uid="{00000000-0005-0000-0000-000036010000}"/>
    <cellStyle name="標準 2 7" xfId="186" xr:uid="{00000000-0005-0000-0000-000037010000}"/>
    <cellStyle name="標準 2 8" xfId="172" xr:uid="{00000000-0005-0000-0000-000038010000}"/>
    <cellStyle name="標準 2 9" xfId="179" xr:uid="{00000000-0005-0000-0000-000039010000}"/>
    <cellStyle name="標準 2_01_【様式第１号】交付申請書H26案 住所欄変更" xfId="83" xr:uid="{00000000-0005-0000-0000-00003A010000}"/>
    <cellStyle name="標準 26" xfId="327" xr:uid="{00000000-0005-0000-0000-00003B010000}"/>
    <cellStyle name="標準 3" xfId="2" xr:uid="{00000000-0005-0000-0000-00003C010000}"/>
    <cellStyle name="標準 3 2" xfId="63" xr:uid="{00000000-0005-0000-0000-00003D010000}"/>
    <cellStyle name="標準 3 2 2" xfId="191" xr:uid="{00000000-0005-0000-0000-00003E010000}"/>
    <cellStyle name="標準 3 3" xfId="70" xr:uid="{00000000-0005-0000-0000-00003F010000}"/>
    <cellStyle name="標準 3 3 2" xfId="156" xr:uid="{00000000-0005-0000-0000-000040010000}"/>
    <cellStyle name="標準 3 3 3" xfId="157" xr:uid="{00000000-0005-0000-0000-000041010000}"/>
    <cellStyle name="標準 3 4" xfId="158" xr:uid="{00000000-0005-0000-0000-000042010000}"/>
    <cellStyle name="標準 3 5" xfId="159" xr:uid="{00000000-0005-0000-0000-000043010000}"/>
    <cellStyle name="標準 3 6" xfId="160" xr:uid="{00000000-0005-0000-0000-000044010000}"/>
    <cellStyle name="標準 3 7" xfId="210" xr:uid="{00000000-0005-0000-0000-000045010000}"/>
    <cellStyle name="標準 3 7 2" xfId="211" xr:uid="{00000000-0005-0000-0000-000046010000}"/>
    <cellStyle name="標準 3 7 2 2" xfId="348" xr:uid="{00000000-0005-0000-0000-000047010000}"/>
    <cellStyle name="標準 3_別冊35 印刷業者連携用CSVファイルレイアウト" xfId="75" xr:uid="{00000000-0005-0000-0000-000048010000}"/>
    <cellStyle name="標準 4" xfId="54" xr:uid="{00000000-0005-0000-0000-000049010000}"/>
    <cellStyle name="標準 4 2" xfId="67" xr:uid="{00000000-0005-0000-0000-00004A010000}"/>
    <cellStyle name="標準 4 2 2" xfId="161" xr:uid="{00000000-0005-0000-0000-00004B010000}"/>
    <cellStyle name="標準 4 3" xfId="77" xr:uid="{00000000-0005-0000-0000-00004C010000}"/>
    <cellStyle name="標準 4 4" xfId="162" xr:uid="{00000000-0005-0000-0000-00004D010000}"/>
    <cellStyle name="標準 4 5" xfId="190" xr:uid="{00000000-0005-0000-0000-00004E010000}"/>
    <cellStyle name="標準 5" xfId="55" xr:uid="{00000000-0005-0000-0000-00004F010000}"/>
    <cellStyle name="標準 5 2" xfId="56" xr:uid="{00000000-0005-0000-0000-000050010000}"/>
    <cellStyle name="標準 5 2 2" xfId="57" xr:uid="{00000000-0005-0000-0000-000051010000}"/>
    <cellStyle name="標準 5 3" xfId="163" xr:uid="{00000000-0005-0000-0000-000052010000}"/>
    <cellStyle name="標準 6" xfId="58" xr:uid="{00000000-0005-0000-0000-000053010000}"/>
    <cellStyle name="標準 6 2" xfId="164" xr:uid="{00000000-0005-0000-0000-000054010000}"/>
    <cellStyle name="標準 7" xfId="59" xr:uid="{00000000-0005-0000-0000-000055010000}"/>
    <cellStyle name="標準 7 2" xfId="165" xr:uid="{00000000-0005-0000-0000-000056010000}"/>
    <cellStyle name="標準 8" xfId="60" xr:uid="{00000000-0005-0000-0000-000057010000}"/>
    <cellStyle name="標準 8 2" xfId="166" xr:uid="{00000000-0005-0000-0000-000058010000}"/>
    <cellStyle name="標準 9" xfId="167" xr:uid="{00000000-0005-0000-0000-000059010000}"/>
    <cellStyle name="標準 9 2" xfId="168" xr:uid="{00000000-0005-0000-0000-00005A010000}"/>
    <cellStyle name="未定義" xfId="169" xr:uid="{00000000-0005-0000-0000-00005B010000}"/>
    <cellStyle name="良い 2" xfId="61" xr:uid="{00000000-0005-0000-0000-00005C010000}"/>
    <cellStyle name="良い 3" xfId="170" xr:uid="{00000000-0005-0000-0000-00005D010000}"/>
  </cellStyles>
  <dxfs count="9">
    <dxf>
      <font>
        <color rgb="FFFF0000"/>
      </font>
      <numFmt numFmtId="0" formatCode="General"/>
    </dxf>
    <dxf>
      <fill>
        <patternFill>
          <bgColor rgb="FFFF0000"/>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color rgb="FFCCFFFF"/>
      <color rgb="FFFFFF99"/>
      <color rgb="FF0000FF"/>
      <color rgb="FFFF99CC"/>
      <color rgb="FFF4F7FB"/>
      <color rgb="FFCC99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3194-034B-4274-ADA4-352CB8313CDC}">
  <dimension ref="A1:BZ60"/>
  <sheetViews>
    <sheetView showGridLines="0" tabSelected="1" view="pageBreakPreview" zoomScaleNormal="100" zoomScaleSheetLayoutView="100" workbookViewId="0">
      <selection activeCell="AZ13" sqref="AZ13:BY18"/>
    </sheetView>
  </sheetViews>
  <sheetFormatPr defaultColWidth="1.25" defaultRowHeight="6.75" customHeight="1"/>
  <cols>
    <col min="1" max="61" width="1.25" style="184"/>
    <col min="62" max="62" width="1.25" style="184" customWidth="1"/>
    <col min="63" max="65" width="1.25" style="184"/>
    <col min="66" max="66" width="1.25" style="184" customWidth="1"/>
    <col min="67" max="16384" width="1.25" style="184"/>
  </cols>
  <sheetData>
    <row r="1" spans="1:78" ht="19.5" customHeight="1">
      <c r="A1" s="287" t="s">
        <v>152</v>
      </c>
      <c r="B1" s="287"/>
      <c r="C1" s="287"/>
      <c r="D1" s="287"/>
      <c r="E1" s="287"/>
      <c r="F1" s="287"/>
      <c r="G1" s="218"/>
      <c r="H1" s="218"/>
      <c r="I1" s="218"/>
      <c r="J1" s="219"/>
      <c r="K1" s="219"/>
      <c r="L1" s="219"/>
      <c r="M1" s="219"/>
      <c r="N1" s="219"/>
      <c r="O1" s="219"/>
      <c r="P1" s="219"/>
      <c r="Q1" s="219"/>
      <c r="R1" s="220"/>
      <c r="S1" s="220"/>
      <c r="T1" s="220"/>
      <c r="U1" s="220"/>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9"/>
      <c r="BK1" s="180"/>
      <c r="BL1" s="181"/>
      <c r="BM1" s="181"/>
      <c r="BN1" s="181"/>
      <c r="BO1" s="181"/>
      <c r="BP1" s="181"/>
      <c r="BQ1" s="182"/>
      <c r="BR1" s="182"/>
      <c r="BS1" s="183"/>
      <c r="BT1" s="183"/>
      <c r="BU1" s="183"/>
      <c r="BV1" s="183"/>
      <c r="BW1" s="183"/>
      <c r="BX1" s="183"/>
      <c r="BY1" s="183"/>
    </row>
    <row r="2" spans="1:78" ht="16.5" customHeight="1">
      <c r="A2" s="287"/>
      <c r="B2" s="287"/>
      <c r="C2" s="287"/>
      <c r="D2" s="287"/>
      <c r="E2" s="287"/>
      <c r="F2" s="287"/>
      <c r="G2" s="288" t="s">
        <v>157</v>
      </c>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c r="BS2" s="289"/>
      <c r="BT2" s="289"/>
      <c r="BU2" s="289"/>
      <c r="BV2" s="289"/>
      <c r="BW2" s="183"/>
      <c r="BX2" s="183"/>
      <c r="BY2" s="183"/>
    </row>
    <row r="3" spans="1:78" ht="16.5" customHeight="1">
      <c r="A3" s="287"/>
      <c r="B3" s="287"/>
      <c r="C3" s="287"/>
      <c r="D3" s="287"/>
      <c r="E3" s="287"/>
      <c r="F3" s="287"/>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89"/>
      <c r="BB3" s="289"/>
      <c r="BC3" s="289"/>
      <c r="BD3" s="289"/>
      <c r="BE3" s="289"/>
      <c r="BF3" s="289"/>
      <c r="BG3" s="289"/>
      <c r="BH3" s="289"/>
      <c r="BI3" s="289"/>
      <c r="BJ3" s="289"/>
      <c r="BK3" s="289"/>
      <c r="BL3" s="289"/>
      <c r="BM3" s="289"/>
      <c r="BN3" s="289"/>
      <c r="BO3" s="289"/>
      <c r="BP3" s="289"/>
      <c r="BQ3" s="289"/>
      <c r="BR3" s="289"/>
      <c r="BS3" s="289"/>
      <c r="BT3" s="289"/>
      <c r="BU3" s="289"/>
      <c r="BV3" s="289"/>
      <c r="BW3" s="183"/>
      <c r="BX3" s="183"/>
      <c r="BY3" s="183"/>
    </row>
    <row r="4" spans="1:78" ht="6.75" customHeight="1">
      <c r="A4" s="178"/>
      <c r="B4" s="178"/>
      <c r="C4" s="178"/>
      <c r="D4" s="178"/>
      <c r="E4" s="178"/>
      <c r="F4" s="178"/>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89"/>
      <c r="BD4" s="289"/>
      <c r="BE4" s="289"/>
      <c r="BF4" s="289"/>
      <c r="BG4" s="289"/>
      <c r="BH4" s="289"/>
      <c r="BI4" s="289"/>
      <c r="BJ4" s="289"/>
      <c r="BK4" s="289"/>
      <c r="BL4" s="289"/>
      <c r="BM4" s="289"/>
      <c r="BN4" s="289"/>
      <c r="BO4" s="289"/>
      <c r="BP4" s="289"/>
      <c r="BQ4" s="289"/>
      <c r="BR4" s="289"/>
      <c r="BS4" s="289"/>
      <c r="BT4" s="289"/>
      <c r="BU4" s="289"/>
      <c r="BV4" s="289"/>
      <c r="BW4" s="183"/>
      <c r="BX4" s="183"/>
      <c r="BY4" s="183"/>
    </row>
    <row r="5" spans="1:78" ht="6.75" customHeight="1">
      <c r="A5" s="178"/>
      <c r="B5" s="178"/>
      <c r="C5" s="178"/>
      <c r="D5" s="178"/>
      <c r="E5" s="178"/>
      <c r="F5" s="178"/>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c r="BW5" s="185"/>
      <c r="BX5" s="185"/>
      <c r="BY5" s="185"/>
    </row>
    <row r="6" spans="1:78" ht="6.75" customHeight="1">
      <c r="A6" s="185"/>
      <c r="B6" s="290"/>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row>
    <row r="7" spans="1:78" ht="6.75" customHeight="1">
      <c r="A7" s="185"/>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7"/>
      <c r="BO7" s="187"/>
      <c r="BP7" s="187"/>
      <c r="BQ7" s="187"/>
      <c r="BR7" s="187"/>
      <c r="BS7" s="187"/>
      <c r="BT7" s="187"/>
      <c r="BU7" s="187"/>
      <c r="BV7" s="187"/>
      <c r="BW7" s="187"/>
      <c r="BX7" s="187"/>
    </row>
    <row r="8" spans="1:78" ht="6.75" customHeight="1">
      <c r="A8" s="291" t="s">
        <v>1</v>
      </c>
      <c r="B8" s="291"/>
      <c r="C8" s="291"/>
      <c r="D8" s="291"/>
      <c r="E8" s="291"/>
      <c r="F8" s="291"/>
      <c r="G8" s="291"/>
      <c r="H8" s="291"/>
      <c r="I8" s="291"/>
      <c r="J8" s="291"/>
      <c r="K8" s="291"/>
      <c r="L8" s="291"/>
      <c r="M8" s="291"/>
      <c r="N8" s="291"/>
      <c r="O8" s="291"/>
      <c r="P8" s="291"/>
      <c r="Q8" s="188"/>
      <c r="R8" s="188"/>
      <c r="S8" s="188"/>
      <c r="T8" s="188"/>
      <c r="U8" s="188"/>
      <c r="V8" s="188"/>
      <c r="W8" s="188"/>
      <c r="X8" s="188"/>
      <c r="Y8" s="188"/>
      <c r="Z8" s="188"/>
      <c r="AA8" s="188"/>
      <c r="AB8" s="188"/>
      <c r="AC8" s="188"/>
      <c r="AD8" s="188"/>
      <c r="AE8" s="188"/>
      <c r="AF8" s="188"/>
      <c r="AG8" s="188"/>
      <c r="AH8" s="188"/>
      <c r="AI8" s="188"/>
      <c r="AJ8" s="188"/>
      <c r="AK8" s="188"/>
      <c r="AL8" s="188"/>
      <c r="AM8" s="188"/>
      <c r="AN8" s="293" t="s">
        <v>0</v>
      </c>
      <c r="AO8" s="294"/>
      <c r="AP8" s="294"/>
      <c r="AQ8" s="294"/>
      <c r="AR8" s="294"/>
      <c r="AS8" s="294"/>
      <c r="AT8" s="294"/>
      <c r="AU8" s="294"/>
      <c r="AV8" s="294"/>
      <c r="AW8" s="294"/>
      <c r="AX8" s="294"/>
      <c r="AY8" s="295"/>
      <c r="AZ8" s="302"/>
      <c r="BA8" s="303"/>
      <c r="BB8" s="303"/>
      <c r="BC8" s="303"/>
      <c r="BD8" s="303"/>
      <c r="BE8" s="303"/>
      <c r="BF8" s="303"/>
      <c r="BG8" s="303"/>
      <c r="BH8" s="308" t="s">
        <v>10</v>
      </c>
      <c r="BI8" s="308"/>
      <c r="BJ8" s="242"/>
      <c r="BK8" s="242"/>
      <c r="BL8" s="242"/>
      <c r="BM8" s="242"/>
      <c r="BN8" s="242"/>
      <c r="BO8" s="242"/>
      <c r="BP8" s="311" t="s">
        <v>9</v>
      </c>
      <c r="BQ8" s="311"/>
      <c r="BR8" s="303"/>
      <c r="BS8" s="303"/>
      <c r="BT8" s="303"/>
      <c r="BU8" s="303"/>
      <c r="BV8" s="303"/>
      <c r="BW8" s="303"/>
      <c r="BX8" s="311" t="s">
        <v>8</v>
      </c>
      <c r="BY8" s="314"/>
    </row>
    <row r="9" spans="1:78" ht="6.75" customHeight="1">
      <c r="A9" s="291"/>
      <c r="B9" s="291"/>
      <c r="C9" s="291"/>
      <c r="D9" s="291"/>
      <c r="E9" s="291"/>
      <c r="F9" s="291"/>
      <c r="G9" s="291"/>
      <c r="H9" s="291"/>
      <c r="I9" s="291"/>
      <c r="J9" s="291"/>
      <c r="K9" s="291"/>
      <c r="L9" s="291"/>
      <c r="M9" s="291"/>
      <c r="N9" s="291"/>
      <c r="O9" s="291"/>
      <c r="P9" s="291"/>
      <c r="Q9" s="188"/>
      <c r="R9" s="188"/>
      <c r="S9" s="188"/>
      <c r="T9" s="188"/>
      <c r="U9" s="188"/>
      <c r="V9" s="188"/>
      <c r="W9" s="188"/>
      <c r="X9" s="188"/>
      <c r="Y9" s="188"/>
      <c r="Z9" s="188"/>
      <c r="AA9" s="188"/>
      <c r="AB9" s="188"/>
      <c r="AC9" s="188"/>
      <c r="AD9" s="188"/>
      <c r="AE9" s="188"/>
      <c r="AF9" s="188"/>
      <c r="AG9" s="188"/>
      <c r="AH9" s="188"/>
      <c r="AI9" s="188"/>
      <c r="AJ9" s="188"/>
      <c r="AK9" s="188"/>
      <c r="AL9" s="188"/>
      <c r="AM9" s="188"/>
      <c r="AN9" s="296"/>
      <c r="AO9" s="297"/>
      <c r="AP9" s="297"/>
      <c r="AQ9" s="297"/>
      <c r="AR9" s="297"/>
      <c r="AS9" s="297"/>
      <c r="AT9" s="297"/>
      <c r="AU9" s="297"/>
      <c r="AV9" s="297"/>
      <c r="AW9" s="297"/>
      <c r="AX9" s="297"/>
      <c r="AY9" s="298"/>
      <c r="AZ9" s="304"/>
      <c r="BA9" s="305"/>
      <c r="BB9" s="305"/>
      <c r="BC9" s="305"/>
      <c r="BD9" s="305"/>
      <c r="BE9" s="305"/>
      <c r="BF9" s="305"/>
      <c r="BG9" s="305"/>
      <c r="BH9" s="309"/>
      <c r="BI9" s="309"/>
      <c r="BJ9" s="259"/>
      <c r="BK9" s="259"/>
      <c r="BL9" s="259"/>
      <c r="BM9" s="259"/>
      <c r="BN9" s="259"/>
      <c r="BO9" s="259"/>
      <c r="BP9" s="312"/>
      <c r="BQ9" s="312"/>
      <c r="BR9" s="305"/>
      <c r="BS9" s="305"/>
      <c r="BT9" s="305"/>
      <c r="BU9" s="305"/>
      <c r="BV9" s="305"/>
      <c r="BW9" s="305"/>
      <c r="BX9" s="312"/>
      <c r="BY9" s="315"/>
    </row>
    <row r="10" spans="1:78" ht="6.75" customHeight="1">
      <c r="A10" s="292"/>
      <c r="B10" s="292"/>
      <c r="C10" s="292"/>
      <c r="D10" s="292"/>
      <c r="E10" s="292"/>
      <c r="F10" s="292"/>
      <c r="G10" s="292"/>
      <c r="H10" s="292"/>
      <c r="I10" s="292"/>
      <c r="J10" s="292"/>
      <c r="K10" s="292"/>
      <c r="L10" s="292"/>
      <c r="M10" s="292"/>
      <c r="N10" s="292"/>
      <c r="O10" s="292"/>
      <c r="P10" s="292"/>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299"/>
      <c r="AO10" s="300"/>
      <c r="AP10" s="300"/>
      <c r="AQ10" s="300"/>
      <c r="AR10" s="300"/>
      <c r="AS10" s="300"/>
      <c r="AT10" s="300"/>
      <c r="AU10" s="300"/>
      <c r="AV10" s="300"/>
      <c r="AW10" s="300"/>
      <c r="AX10" s="300"/>
      <c r="AY10" s="301"/>
      <c r="AZ10" s="306"/>
      <c r="BA10" s="307"/>
      <c r="BB10" s="307"/>
      <c r="BC10" s="307"/>
      <c r="BD10" s="307"/>
      <c r="BE10" s="307"/>
      <c r="BF10" s="307"/>
      <c r="BG10" s="307"/>
      <c r="BH10" s="310"/>
      <c r="BI10" s="310"/>
      <c r="BJ10" s="245"/>
      <c r="BK10" s="245"/>
      <c r="BL10" s="245"/>
      <c r="BM10" s="245"/>
      <c r="BN10" s="245"/>
      <c r="BO10" s="245"/>
      <c r="BP10" s="313"/>
      <c r="BQ10" s="313"/>
      <c r="BR10" s="307"/>
      <c r="BS10" s="307"/>
      <c r="BT10" s="307"/>
      <c r="BU10" s="307"/>
      <c r="BV10" s="307"/>
      <c r="BW10" s="307"/>
      <c r="BX10" s="313"/>
      <c r="BY10" s="316"/>
    </row>
    <row r="11" spans="1:78" ht="9.9499999999999993" customHeight="1">
      <c r="A11" s="237" t="s">
        <v>2</v>
      </c>
      <c r="B11" s="238"/>
      <c r="C11" s="238"/>
      <c r="D11" s="238"/>
      <c r="E11" s="238"/>
      <c r="F11" s="238"/>
      <c r="G11" s="238"/>
      <c r="H11" s="238"/>
      <c r="I11" s="238"/>
      <c r="J11" s="238"/>
      <c r="K11" s="238"/>
      <c r="L11" s="238"/>
      <c r="M11" s="247"/>
      <c r="N11" s="241"/>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3"/>
      <c r="AN11" s="284" t="s">
        <v>153</v>
      </c>
      <c r="AO11" s="249"/>
      <c r="AP11" s="249"/>
      <c r="AQ11" s="249"/>
      <c r="AR11" s="249"/>
      <c r="AS11" s="249"/>
      <c r="AT11" s="249"/>
      <c r="AU11" s="249"/>
      <c r="AV11" s="249"/>
      <c r="AW11" s="249"/>
      <c r="AX11" s="249"/>
      <c r="AY11" s="250"/>
      <c r="AZ11" s="285" t="s">
        <v>4</v>
      </c>
      <c r="BA11" s="286"/>
      <c r="BB11" s="259"/>
      <c r="BC11" s="259"/>
      <c r="BD11" s="259"/>
      <c r="BE11" s="259"/>
      <c r="BF11" s="259"/>
      <c r="BG11" s="267" t="s">
        <v>5</v>
      </c>
      <c r="BH11" s="267"/>
      <c r="BI11" s="259"/>
      <c r="BJ11" s="259"/>
      <c r="BK11" s="259"/>
      <c r="BL11" s="259"/>
      <c r="BM11" s="259"/>
      <c r="BN11" s="259"/>
      <c r="BO11" s="259"/>
      <c r="BP11" s="259"/>
      <c r="BQ11" s="259"/>
      <c r="BR11" s="259"/>
      <c r="BS11" s="189"/>
      <c r="BT11" s="189"/>
      <c r="BU11" s="189"/>
      <c r="BV11" s="189"/>
      <c r="BW11" s="189"/>
      <c r="BX11" s="189"/>
      <c r="BY11" s="190"/>
      <c r="BZ11" s="191"/>
    </row>
    <row r="12" spans="1:78" ht="9.9499999999999993" customHeight="1">
      <c r="A12" s="239"/>
      <c r="B12" s="240"/>
      <c r="C12" s="240"/>
      <c r="D12" s="240"/>
      <c r="E12" s="240"/>
      <c r="F12" s="240"/>
      <c r="G12" s="240"/>
      <c r="H12" s="240"/>
      <c r="I12" s="240"/>
      <c r="J12" s="240"/>
      <c r="K12" s="240"/>
      <c r="L12" s="240"/>
      <c r="M12" s="268"/>
      <c r="N12" s="244"/>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6"/>
      <c r="AN12" s="248"/>
      <c r="AO12" s="249"/>
      <c r="AP12" s="249"/>
      <c r="AQ12" s="249"/>
      <c r="AR12" s="249"/>
      <c r="AS12" s="249"/>
      <c r="AT12" s="249"/>
      <c r="AU12" s="249"/>
      <c r="AV12" s="249"/>
      <c r="AW12" s="249"/>
      <c r="AX12" s="249"/>
      <c r="AY12" s="250"/>
      <c r="AZ12" s="285"/>
      <c r="BA12" s="286"/>
      <c r="BB12" s="259"/>
      <c r="BC12" s="259"/>
      <c r="BD12" s="259"/>
      <c r="BE12" s="259"/>
      <c r="BF12" s="259"/>
      <c r="BG12" s="267"/>
      <c r="BH12" s="267"/>
      <c r="BI12" s="259"/>
      <c r="BJ12" s="259"/>
      <c r="BK12" s="259"/>
      <c r="BL12" s="259"/>
      <c r="BM12" s="259"/>
      <c r="BN12" s="259"/>
      <c r="BO12" s="259"/>
      <c r="BP12" s="259"/>
      <c r="BQ12" s="259"/>
      <c r="BR12" s="259"/>
      <c r="BS12" s="189"/>
      <c r="BT12" s="189"/>
      <c r="BU12" s="189"/>
      <c r="BV12" s="189"/>
      <c r="BW12" s="189"/>
      <c r="BX12" s="189"/>
      <c r="BY12" s="190"/>
      <c r="BZ12" s="191"/>
    </row>
    <row r="13" spans="1:78" ht="6.75" customHeight="1">
      <c r="A13" s="237" t="s">
        <v>154</v>
      </c>
      <c r="B13" s="238"/>
      <c r="C13" s="238"/>
      <c r="D13" s="238"/>
      <c r="E13" s="238"/>
      <c r="F13" s="238"/>
      <c r="G13" s="238"/>
      <c r="H13" s="238"/>
      <c r="I13" s="238"/>
      <c r="J13" s="238"/>
      <c r="K13" s="238"/>
      <c r="L13" s="238"/>
      <c r="M13" s="247"/>
      <c r="N13" s="269"/>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1"/>
      <c r="AN13" s="248"/>
      <c r="AO13" s="249"/>
      <c r="AP13" s="249"/>
      <c r="AQ13" s="249"/>
      <c r="AR13" s="249"/>
      <c r="AS13" s="249"/>
      <c r="AT13" s="249"/>
      <c r="AU13" s="249"/>
      <c r="AV13" s="249"/>
      <c r="AW13" s="249"/>
      <c r="AX13" s="249"/>
      <c r="AY13" s="250"/>
      <c r="AZ13" s="278"/>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80"/>
      <c r="BZ13" s="191"/>
    </row>
    <row r="14" spans="1:78" ht="6.75" customHeight="1">
      <c r="A14" s="248"/>
      <c r="B14" s="249"/>
      <c r="C14" s="249"/>
      <c r="D14" s="249"/>
      <c r="E14" s="249"/>
      <c r="F14" s="249"/>
      <c r="G14" s="249"/>
      <c r="H14" s="249"/>
      <c r="I14" s="249"/>
      <c r="J14" s="249"/>
      <c r="K14" s="249"/>
      <c r="L14" s="249"/>
      <c r="M14" s="250"/>
      <c r="N14" s="272"/>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4"/>
      <c r="AN14" s="248"/>
      <c r="AO14" s="249"/>
      <c r="AP14" s="249"/>
      <c r="AQ14" s="249"/>
      <c r="AR14" s="249"/>
      <c r="AS14" s="249"/>
      <c r="AT14" s="249"/>
      <c r="AU14" s="249"/>
      <c r="AV14" s="249"/>
      <c r="AW14" s="249"/>
      <c r="AX14" s="249"/>
      <c r="AY14" s="250"/>
      <c r="AZ14" s="278"/>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80"/>
    </row>
    <row r="15" spans="1:78" ht="6.75" customHeight="1">
      <c r="A15" s="248"/>
      <c r="B15" s="249"/>
      <c r="C15" s="249"/>
      <c r="D15" s="249"/>
      <c r="E15" s="249"/>
      <c r="F15" s="249"/>
      <c r="G15" s="249"/>
      <c r="H15" s="249"/>
      <c r="I15" s="249"/>
      <c r="J15" s="249"/>
      <c r="K15" s="249"/>
      <c r="L15" s="249"/>
      <c r="M15" s="250"/>
      <c r="N15" s="272"/>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4"/>
      <c r="AN15" s="248"/>
      <c r="AO15" s="249"/>
      <c r="AP15" s="249"/>
      <c r="AQ15" s="249"/>
      <c r="AR15" s="249"/>
      <c r="AS15" s="249"/>
      <c r="AT15" s="249"/>
      <c r="AU15" s="249"/>
      <c r="AV15" s="249"/>
      <c r="AW15" s="249"/>
      <c r="AX15" s="249"/>
      <c r="AY15" s="250"/>
      <c r="AZ15" s="278"/>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80"/>
    </row>
    <row r="16" spans="1:78" ht="6.75" customHeight="1">
      <c r="A16" s="248"/>
      <c r="B16" s="249"/>
      <c r="C16" s="249"/>
      <c r="D16" s="249"/>
      <c r="E16" s="249"/>
      <c r="F16" s="249"/>
      <c r="G16" s="249"/>
      <c r="H16" s="249"/>
      <c r="I16" s="249"/>
      <c r="J16" s="249"/>
      <c r="K16" s="249"/>
      <c r="L16" s="249"/>
      <c r="M16" s="250"/>
      <c r="N16" s="272"/>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4"/>
      <c r="AN16" s="248"/>
      <c r="AO16" s="249"/>
      <c r="AP16" s="249"/>
      <c r="AQ16" s="249"/>
      <c r="AR16" s="249"/>
      <c r="AS16" s="249"/>
      <c r="AT16" s="249"/>
      <c r="AU16" s="249"/>
      <c r="AV16" s="249"/>
      <c r="AW16" s="249"/>
      <c r="AX16" s="249"/>
      <c r="AY16" s="250"/>
      <c r="AZ16" s="278"/>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80"/>
    </row>
    <row r="17" spans="1:78" ht="6.75" customHeight="1">
      <c r="A17" s="248"/>
      <c r="B17" s="249"/>
      <c r="C17" s="249"/>
      <c r="D17" s="249"/>
      <c r="E17" s="249"/>
      <c r="F17" s="249"/>
      <c r="G17" s="249"/>
      <c r="H17" s="249"/>
      <c r="I17" s="249"/>
      <c r="J17" s="249"/>
      <c r="K17" s="249"/>
      <c r="L17" s="249"/>
      <c r="M17" s="250"/>
      <c r="N17" s="272"/>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4"/>
      <c r="AN17" s="248"/>
      <c r="AO17" s="249"/>
      <c r="AP17" s="249"/>
      <c r="AQ17" s="249"/>
      <c r="AR17" s="249"/>
      <c r="AS17" s="249"/>
      <c r="AT17" s="249"/>
      <c r="AU17" s="249"/>
      <c r="AV17" s="249"/>
      <c r="AW17" s="249"/>
      <c r="AX17" s="249"/>
      <c r="AY17" s="250"/>
      <c r="AZ17" s="278"/>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80"/>
    </row>
    <row r="18" spans="1:78" ht="6.75" customHeight="1">
      <c r="A18" s="239"/>
      <c r="B18" s="240"/>
      <c r="C18" s="240"/>
      <c r="D18" s="240"/>
      <c r="E18" s="240"/>
      <c r="F18" s="240"/>
      <c r="G18" s="240"/>
      <c r="H18" s="240"/>
      <c r="I18" s="240"/>
      <c r="J18" s="240"/>
      <c r="K18" s="240"/>
      <c r="L18" s="240"/>
      <c r="M18" s="268"/>
      <c r="N18" s="275"/>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7"/>
      <c r="AN18" s="239"/>
      <c r="AO18" s="240"/>
      <c r="AP18" s="240"/>
      <c r="AQ18" s="240"/>
      <c r="AR18" s="240"/>
      <c r="AS18" s="240"/>
      <c r="AT18" s="240"/>
      <c r="AU18" s="240"/>
      <c r="AV18" s="240"/>
      <c r="AW18" s="240"/>
      <c r="AX18" s="240"/>
      <c r="AY18" s="268"/>
      <c r="AZ18" s="281"/>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3"/>
    </row>
    <row r="19" spans="1:78" ht="9.9499999999999993" customHeight="1">
      <c r="A19" s="237" t="s">
        <v>2</v>
      </c>
      <c r="B19" s="238"/>
      <c r="C19" s="238"/>
      <c r="D19" s="238"/>
      <c r="E19" s="238"/>
      <c r="F19" s="238"/>
      <c r="G19" s="238"/>
      <c r="H19" s="238"/>
      <c r="I19" s="238"/>
      <c r="J19" s="238"/>
      <c r="K19" s="238"/>
      <c r="L19" s="238"/>
      <c r="M19" s="238"/>
      <c r="N19" s="241"/>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3"/>
      <c r="AN19" s="237" t="s">
        <v>3</v>
      </c>
      <c r="AO19" s="238"/>
      <c r="AP19" s="238"/>
      <c r="AQ19" s="238"/>
      <c r="AR19" s="238"/>
      <c r="AS19" s="238"/>
      <c r="AT19" s="238"/>
      <c r="AU19" s="238"/>
      <c r="AV19" s="238"/>
      <c r="AW19" s="238"/>
      <c r="AX19" s="238"/>
      <c r="AY19" s="247"/>
      <c r="AZ19" s="251" t="s">
        <v>151</v>
      </c>
      <c r="BA19" s="252"/>
      <c r="BB19" s="252"/>
      <c r="BC19" s="252"/>
      <c r="BD19" s="252"/>
      <c r="BE19" s="253"/>
      <c r="BF19" s="241"/>
      <c r="BG19" s="242"/>
      <c r="BH19" s="242"/>
      <c r="BI19" s="242"/>
      <c r="BJ19" s="242"/>
      <c r="BK19" s="242"/>
      <c r="BL19" s="242"/>
      <c r="BM19" s="242"/>
      <c r="BN19" s="242"/>
      <c r="BO19" s="242"/>
      <c r="BP19" s="242"/>
      <c r="BQ19" s="242"/>
      <c r="BR19" s="242"/>
      <c r="BS19" s="242"/>
      <c r="BT19" s="242"/>
      <c r="BU19" s="242"/>
      <c r="BV19" s="242"/>
      <c r="BW19" s="242"/>
      <c r="BX19" s="242"/>
      <c r="BY19" s="243"/>
    </row>
    <row r="20" spans="1:78" ht="9.9499999999999993" customHeight="1">
      <c r="A20" s="239"/>
      <c r="B20" s="240"/>
      <c r="C20" s="240"/>
      <c r="D20" s="240"/>
      <c r="E20" s="240"/>
      <c r="F20" s="240"/>
      <c r="G20" s="240"/>
      <c r="H20" s="240"/>
      <c r="I20" s="240"/>
      <c r="J20" s="240"/>
      <c r="K20" s="240"/>
      <c r="L20" s="240"/>
      <c r="M20" s="240"/>
      <c r="N20" s="244"/>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6"/>
      <c r="AN20" s="248"/>
      <c r="AO20" s="249"/>
      <c r="AP20" s="249"/>
      <c r="AQ20" s="249"/>
      <c r="AR20" s="249"/>
      <c r="AS20" s="249"/>
      <c r="AT20" s="249"/>
      <c r="AU20" s="249"/>
      <c r="AV20" s="249"/>
      <c r="AW20" s="249"/>
      <c r="AX20" s="249"/>
      <c r="AY20" s="250"/>
      <c r="AZ20" s="254"/>
      <c r="BA20" s="255"/>
      <c r="BB20" s="255"/>
      <c r="BC20" s="255"/>
      <c r="BD20" s="255"/>
      <c r="BE20" s="256"/>
      <c r="BF20" s="244"/>
      <c r="BG20" s="245"/>
      <c r="BH20" s="245"/>
      <c r="BI20" s="245"/>
      <c r="BJ20" s="245"/>
      <c r="BK20" s="245"/>
      <c r="BL20" s="245"/>
      <c r="BM20" s="245"/>
      <c r="BN20" s="245"/>
      <c r="BO20" s="245"/>
      <c r="BP20" s="245"/>
      <c r="BQ20" s="245"/>
      <c r="BR20" s="245"/>
      <c r="BS20" s="245"/>
      <c r="BT20" s="245"/>
      <c r="BU20" s="245"/>
      <c r="BV20" s="245"/>
      <c r="BW20" s="245"/>
      <c r="BX20" s="245"/>
      <c r="BY20" s="246"/>
    </row>
    <row r="21" spans="1:78" ht="9.9499999999999993" customHeight="1">
      <c r="A21" s="257" t="s">
        <v>76</v>
      </c>
      <c r="B21" s="238"/>
      <c r="C21" s="238"/>
      <c r="D21" s="238"/>
      <c r="E21" s="238"/>
      <c r="F21" s="238"/>
      <c r="G21" s="238"/>
      <c r="H21" s="238"/>
      <c r="I21" s="238"/>
      <c r="J21" s="238"/>
      <c r="K21" s="238"/>
      <c r="L21" s="238"/>
      <c r="M21" s="247"/>
      <c r="N21" s="241"/>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3"/>
      <c r="AN21" s="248"/>
      <c r="AO21" s="249"/>
      <c r="AP21" s="249"/>
      <c r="AQ21" s="249"/>
      <c r="AR21" s="249"/>
      <c r="AS21" s="249"/>
      <c r="AT21" s="249"/>
      <c r="AU21" s="249"/>
      <c r="AV21" s="249"/>
      <c r="AW21" s="249"/>
      <c r="AX21" s="249"/>
      <c r="AY21" s="250"/>
      <c r="AZ21" s="261" t="s">
        <v>6</v>
      </c>
      <c r="BA21" s="262"/>
      <c r="BB21" s="262"/>
      <c r="BC21" s="262"/>
      <c r="BD21" s="262"/>
      <c r="BE21" s="263"/>
      <c r="BF21" s="241"/>
      <c r="BG21" s="242"/>
      <c r="BH21" s="242"/>
      <c r="BI21" s="242"/>
      <c r="BJ21" s="242"/>
      <c r="BK21" s="242"/>
      <c r="BL21" s="242"/>
      <c r="BM21" s="242"/>
      <c r="BN21" s="242"/>
      <c r="BO21" s="242"/>
      <c r="BP21" s="242"/>
      <c r="BQ21" s="242"/>
      <c r="BR21" s="242"/>
      <c r="BS21" s="242"/>
      <c r="BT21" s="242"/>
      <c r="BU21" s="242"/>
      <c r="BV21" s="242"/>
      <c r="BW21" s="242"/>
      <c r="BX21" s="242"/>
      <c r="BY21" s="243"/>
    </row>
    <row r="22" spans="1:78" ht="9.9499999999999993" customHeight="1">
      <c r="A22" s="248"/>
      <c r="B22" s="249"/>
      <c r="C22" s="249"/>
      <c r="D22" s="249"/>
      <c r="E22" s="249"/>
      <c r="F22" s="249"/>
      <c r="G22" s="249"/>
      <c r="H22" s="249"/>
      <c r="I22" s="249"/>
      <c r="J22" s="249"/>
      <c r="K22" s="249"/>
      <c r="L22" s="249"/>
      <c r="M22" s="250"/>
      <c r="N22" s="258"/>
      <c r="O22" s="259"/>
      <c r="P22" s="259"/>
      <c r="Q22" s="259"/>
      <c r="R22" s="259"/>
      <c r="S22" s="259"/>
      <c r="T22" s="259"/>
      <c r="U22" s="259"/>
      <c r="V22" s="259"/>
      <c r="W22" s="259"/>
      <c r="X22" s="259"/>
      <c r="Y22" s="259"/>
      <c r="Z22" s="259"/>
      <c r="AA22" s="259"/>
      <c r="AB22" s="259"/>
      <c r="AC22" s="259"/>
      <c r="AD22" s="259"/>
      <c r="AE22" s="259"/>
      <c r="AF22" s="259"/>
      <c r="AG22" s="259"/>
      <c r="AH22" s="259"/>
      <c r="AI22" s="259"/>
      <c r="AJ22" s="259"/>
      <c r="AK22" s="259"/>
      <c r="AL22" s="259"/>
      <c r="AM22" s="260"/>
      <c r="AN22" s="248"/>
      <c r="AO22" s="249"/>
      <c r="AP22" s="249"/>
      <c r="AQ22" s="249"/>
      <c r="AR22" s="249"/>
      <c r="AS22" s="249"/>
      <c r="AT22" s="249"/>
      <c r="AU22" s="249"/>
      <c r="AV22" s="249"/>
      <c r="AW22" s="249"/>
      <c r="AX22" s="249"/>
      <c r="AY22" s="250"/>
      <c r="AZ22" s="264"/>
      <c r="BA22" s="265"/>
      <c r="BB22" s="265"/>
      <c r="BC22" s="265"/>
      <c r="BD22" s="265"/>
      <c r="BE22" s="266"/>
      <c r="BF22" s="244"/>
      <c r="BG22" s="245"/>
      <c r="BH22" s="245"/>
      <c r="BI22" s="245"/>
      <c r="BJ22" s="245"/>
      <c r="BK22" s="245"/>
      <c r="BL22" s="245"/>
      <c r="BM22" s="245"/>
      <c r="BN22" s="245"/>
      <c r="BO22" s="245"/>
      <c r="BP22" s="245"/>
      <c r="BQ22" s="245"/>
      <c r="BR22" s="245"/>
      <c r="BS22" s="245"/>
      <c r="BT22" s="245"/>
      <c r="BU22" s="245"/>
      <c r="BV22" s="245"/>
      <c r="BW22" s="245"/>
      <c r="BX22" s="245"/>
      <c r="BY22" s="246"/>
    </row>
    <row r="23" spans="1:78" ht="9.9499999999999993" customHeight="1">
      <c r="A23" s="248"/>
      <c r="B23" s="249"/>
      <c r="C23" s="249"/>
      <c r="D23" s="249"/>
      <c r="E23" s="249"/>
      <c r="F23" s="249"/>
      <c r="G23" s="249"/>
      <c r="H23" s="249"/>
      <c r="I23" s="249"/>
      <c r="J23" s="249"/>
      <c r="K23" s="249"/>
      <c r="L23" s="249"/>
      <c r="M23" s="250"/>
      <c r="N23" s="258"/>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59"/>
      <c r="AM23" s="260"/>
      <c r="AN23" s="248"/>
      <c r="AO23" s="249"/>
      <c r="AP23" s="249"/>
      <c r="AQ23" s="249"/>
      <c r="AR23" s="249"/>
      <c r="AS23" s="249"/>
      <c r="AT23" s="249"/>
      <c r="AU23" s="249"/>
      <c r="AV23" s="249"/>
      <c r="AW23" s="249"/>
      <c r="AX23" s="249"/>
      <c r="AY23" s="250"/>
      <c r="AZ23" s="226" t="s">
        <v>11</v>
      </c>
      <c r="BA23" s="226"/>
      <c r="BB23" s="226"/>
      <c r="BC23" s="226"/>
      <c r="BD23" s="226"/>
      <c r="BE23" s="226"/>
      <c r="BF23" s="227"/>
      <c r="BG23" s="227"/>
      <c r="BH23" s="227"/>
      <c r="BI23" s="227"/>
      <c r="BJ23" s="227"/>
      <c r="BK23" s="227"/>
      <c r="BL23" s="227"/>
      <c r="BM23" s="227"/>
      <c r="BN23" s="227"/>
      <c r="BO23" s="227"/>
      <c r="BP23" s="227"/>
      <c r="BQ23" s="227"/>
      <c r="BR23" s="227"/>
      <c r="BS23" s="227"/>
      <c r="BT23" s="227"/>
      <c r="BU23" s="227"/>
      <c r="BV23" s="227"/>
      <c r="BW23" s="227"/>
      <c r="BX23" s="227"/>
      <c r="BY23" s="227"/>
    </row>
    <row r="24" spans="1:78" ht="9.9499999999999993" customHeight="1">
      <c r="A24" s="248"/>
      <c r="B24" s="249"/>
      <c r="C24" s="249"/>
      <c r="D24" s="249"/>
      <c r="E24" s="249"/>
      <c r="F24" s="249"/>
      <c r="G24" s="249"/>
      <c r="H24" s="249"/>
      <c r="I24" s="249"/>
      <c r="J24" s="249"/>
      <c r="K24" s="249"/>
      <c r="L24" s="249"/>
      <c r="M24" s="250"/>
      <c r="N24" s="258"/>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c r="AN24" s="248"/>
      <c r="AO24" s="249"/>
      <c r="AP24" s="249"/>
      <c r="AQ24" s="249"/>
      <c r="AR24" s="249"/>
      <c r="AS24" s="249"/>
      <c r="AT24" s="249"/>
      <c r="AU24" s="249"/>
      <c r="AV24" s="249"/>
      <c r="AW24" s="249"/>
      <c r="AX24" s="249"/>
      <c r="AY24" s="250"/>
      <c r="AZ24" s="226"/>
      <c r="BA24" s="226"/>
      <c r="BB24" s="226"/>
      <c r="BC24" s="226"/>
      <c r="BD24" s="226"/>
      <c r="BE24" s="226"/>
      <c r="BF24" s="227"/>
      <c r="BG24" s="227"/>
      <c r="BH24" s="227"/>
      <c r="BI24" s="227"/>
      <c r="BJ24" s="227"/>
      <c r="BK24" s="227"/>
      <c r="BL24" s="227"/>
      <c r="BM24" s="227"/>
      <c r="BN24" s="227"/>
      <c r="BO24" s="227"/>
      <c r="BP24" s="227"/>
      <c r="BQ24" s="227"/>
      <c r="BR24" s="227"/>
      <c r="BS24" s="227"/>
      <c r="BT24" s="227"/>
      <c r="BU24" s="227"/>
      <c r="BV24" s="227"/>
      <c r="BW24" s="227"/>
      <c r="BX24" s="227"/>
      <c r="BY24" s="227"/>
    </row>
    <row r="25" spans="1:78" ht="9.9499999999999993" customHeight="1">
      <c r="A25" s="248"/>
      <c r="B25" s="249"/>
      <c r="C25" s="249"/>
      <c r="D25" s="249"/>
      <c r="E25" s="249"/>
      <c r="F25" s="249"/>
      <c r="G25" s="249"/>
      <c r="H25" s="249"/>
      <c r="I25" s="249"/>
      <c r="J25" s="249"/>
      <c r="K25" s="249"/>
      <c r="L25" s="249"/>
      <c r="M25" s="250"/>
      <c r="N25" s="258"/>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60"/>
      <c r="AN25" s="248"/>
      <c r="AO25" s="249"/>
      <c r="AP25" s="249"/>
      <c r="AQ25" s="249"/>
      <c r="AR25" s="249"/>
      <c r="AS25" s="249"/>
      <c r="AT25" s="249"/>
      <c r="AU25" s="249"/>
      <c r="AV25" s="249"/>
      <c r="AW25" s="249"/>
      <c r="AX25" s="249"/>
      <c r="AY25" s="250"/>
      <c r="AZ25" s="226" t="s">
        <v>7</v>
      </c>
      <c r="BA25" s="226"/>
      <c r="BB25" s="226"/>
      <c r="BC25" s="226"/>
      <c r="BD25" s="226"/>
      <c r="BE25" s="226"/>
      <c r="BF25" s="227"/>
      <c r="BG25" s="227"/>
      <c r="BH25" s="227"/>
      <c r="BI25" s="227"/>
      <c r="BJ25" s="227"/>
      <c r="BK25" s="227"/>
      <c r="BL25" s="227"/>
      <c r="BM25" s="227"/>
      <c r="BN25" s="227"/>
      <c r="BO25" s="227"/>
      <c r="BP25" s="227"/>
      <c r="BQ25" s="227"/>
      <c r="BR25" s="227"/>
      <c r="BS25" s="227"/>
      <c r="BT25" s="227"/>
      <c r="BU25" s="227"/>
      <c r="BV25" s="227"/>
      <c r="BW25" s="227"/>
      <c r="BX25" s="227"/>
      <c r="BY25" s="227"/>
    </row>
    <row r="26" spans="1:78" ht="9.9499999999999993" customHeight="1">
      <c r="A26" s="248"/>
      <c r="B26" s="249"/>
      <c r="C26" s="249"/>
      <c r="D26" s="249"/>
      <c r="E26" s="249"/>
      <c r="F26" s="249"/>
      <c r="G26" s="249"/>
      <c r="H26" s="249"/>
      <c r="I26" s="249"/>
      <c r="J26" s="249"/>
      <c r="K26" s="249"/>
      <c r="L26" s="249"/>
      <c r="M26" s="250"/>
      <c r="N26" s="258"/>
      <c r="O26" s="259"/>
      <c r="P26" s="259"/>
      <c r="Q26" s="259"/>
      <c r="R26" s="259"/>
      <c r="S26" s="259"/>
      <c r="T26" s="259"/>
      <c r="U26" s="259"/>
      <c r="V26" s="259"/>
      <c r="W26" s="259"/>
      <c r="X26" s="259"/>
      <c r="Y26" s="259"/>
      <c r="Z26" s="259"/>
      <c r="AA26" s="259"/>
      <c r="AB26" s="259"/>
      <c r="AC26" s="259"/>
      <c r="AD26" s="259"/>
      <c r="AE26" s="259"/>
      <c r="AF26" s="259"/>
      <c r="AG26" s="259"/>
      <c r="AH26" s="259"/>
      <c r="AI26" s="259"/>
      <c r="AJ26" s="259"/>
      <c r="AK26" s="259"/>
      <c r="AL26" s="259"/>
      <c r="AM26" s="260"/>
      <c r="AN26" s="248"/>
      <c r="AO26" s="249"/>
      <c r="AP26" s="249"/>
      <c r="AQ26" s="249"/>
      <c r="AR26" s="249"/>
      <c r="AS26" s="249"/>
      <c r="AT26" s="249"/>
      <c r="AU26" s="249"/>
      <c r="AV26" s="249"/>
      <c r="AW26" s="249"/>
      <c r="AX26" s="249"/>
      <c r="AY26" s="250"/>
      <c r="AZ26" s="228"/>
      <c r="BA26" s="228"/>
      <c r="BB26" s="228"/>
      <c r="BC26" s="228"/>
      <c r="BD26" s="228"/>
      <c r="BE26" s="228"/>
      <c r="BF26" s="229"/>
      <c r="BG26" s="229"/>
      <c r="BH26" s="229"/>
      <c r="BI26" s="229"/>
      <c r="BJ26" s="229"/>
      <c r="BK26" s="229"/>
      <c r="BL26" s="229"/>
      <c r="BM26" s="229"/>
      <c r="BN26" s="229"/>
      <c r="BO26" s="229"/>
      <c r="BP26" s="229"/>
      <c r="BQ26" s="229"/>
      <c r="BR26" s="229"/>
      <c r="BS26" s="229"/>
      <c r="BT26" s="229"/>
      <c r="BU26" s="229"/>
      <c r="BV26" s="229"/>
      <c r="BW26" s="229"/>
      <c r="BX26" s="229"/>
      <c r="BY26" s="229"/>
    </row>
    <row r="27" spans="1:78" ht="6.75" customHeight="1">
      <c r="A27" s="221"/>
      <c r="B27" s="22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c r="BT27" s="221"/>
      <c r="BU27" s="221"/>
      <c r="BV27" s="221"/>
      <c r="BW27" s="221"/>
      <c r="BX27" s="221"/>
      <c r="BY27" s="221"/>
    </row>
    <row r="28" spans="1:78" ht="8.25" customHeight="1">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9"/>
      <c r="BG28" s="189"/>
      <c r="BH28" s="189"/>
      <c r="BI28" s="189"/>
      <c r="BJ28" s="189"/>
      <c r="BK28" s="189"/>
      <c r="BL28" s="189"/>
      <c r="BM28" s="189"/>
      <c r="BN28" s="189"/>
      <c r="BO28" s="189"/>
      <c r="BP28" s="189"/>
      <c r="BQ28" s="189"/>
      <c r="BR28" s="189"/>
      <c r="BS28" s="189"/>
      <c r="BT28" s="189"/>
      <c r="BU28" s="189"/>
      <c r="BV28" s="189"/>
      <c r="BW28" s="189"/>
      <c r="BX28" s="189"/>
      <c r="BY28" s="189"/>
    </row>
    <row r="29" spans="1:78" ht="7.5" customHeight="1">
      <c r="A29" s="230" t="s">
        <v>17</v>
      </c>
      <c r="B29" s="230"/>
      <c r="C29" s="230"/>
      <c r="D29" s="230"/>
      <c r="E29" s="230"/>
      <c r="F29" s="230"/>
      <c r="G29" s="230"/>
      <c r="H29" s="230"/>
      <c r="I29" s="230"/>
      <c r="J29" s="230"/>
      <c r="K29" s="230"/>
      <c r="L29" s="230"/>
      <c r="M29" s="230"/>
      <c r="N29" s="230"/>
      <c r="O29" s="230"/>
      <c r="P29" s="230"/>
      <c r="Q29" s="217"/>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89"/>
      <c r="BH29" s="189"/>
      <c r="BI29" s="189"/>
      <c r="BJ29" s="189"/>
      <c r="BK29" s="189"/>
      <c r="BL29" s="189"/>
      <c r="BM29" s="189"/>
      <c r="BN29" s="189"/>
      <c r="BO29" s="189"/>
      <c r="BP29" s="189"/>
      <c r="BQ29" s="189"/>
      <c r="BR29" s="189"/>
      <c r="BS29" s="189"/>
      <c r="BT29" s="189"/>
      <c r="BU29" s="189"/>
      <c r="BV29" s="189"/>
      <c r="BW29" s="189"/>
      <c r="BX29" s="189"/>
      <c r="BY29" s="189"/>
      <c r="BZ29" s="192"/>
    </row>
    <row r="30" spans="1:78" ht="6.75" customHeight="1">
      <c r="A30" s="230"/>
      <c r="B30" s="230"/>
      <c r="C30" s="230"/>
      <c r="D30" s="230"/>
      <c r="E30" s="230"/>
      <c r="F30" s="230"/>
      <c r="G30" s="230"/>
      <c r="H30" s="230"/>
      <c r="I30" s="230"/>
      <c r="J30" s="230"/>
      <c r="K30" s="230"/>
      <c r="L30" s="230"/>
      <c r="M30" s="230"/>
      <c r="N30" s="230"/>
      <c r="O30" s="230"/>
      <c r="P30" s="230"/>
      <c r="Q30" s="217"/>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M30" s="189"/>
      <c r="BN30" s="189"/>
      <c r="BO30" s="189"/>
      <c r="BP30" s="189"/>
      <c r="BQ30" s="189"/>
      <c r="BR30" s="189"/>
      <c r="BS30" s="189"/>
      <c r="BT30" s="189"/>
      <c r="BU30" s="189"/>
      <c r="BV30" s="189"/>
      <c r="BW30" s="189"/>
      <c r="BX30" s="189"/>
      <c r="BY30" s="189"/>
      <c r="BZ30" s="192"/>
    </row>
    <row r="31" spans="1:78" ht="6.75" customHeight="1" thickBot="1">
      <c r="A31" s="231"/>
      <c r="B31" s="231"/>
      <c r="C31" s="231"/>
      <c r="D31" s="231"/>
      <c r="E31" s="231"/>
      <c r="F31" s="231"/>
      <c r="G31" s="231"/>
      <c r="H31" s="231"/>
      <c r="I31" s="231"/>
      <c r="J31" s="231"/>
      <c r="K31" s="231"/>
      <c r="L31" s="231"/>
      <c r="M31" s="231"/>
      <c r="N31" s="231"/>
      <c r="O31" s="231"/>
      <c r="P31" s="231"/>
      <c r="Q31" s="217"/>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c r="BM31" s="189"/>
      <c r="BN31" s="189"/>
      <c r="BO31" s="189"/>
      <c r="BP31" s="189"/>
      <c r="BQ31" s="189"/>
      <c r="BR31" s="189"/>
      <c r="BS31" s="189"/>
      <c r="BT31" s="189"/>
      <c r="BU31" s="189"/>
      <c r="BV31" s="189"/>
      <c r="BW31" s="189"/>
      <c r="BX31" s="189"/>
      <c r="BY31" s="189"/>
      <c r="BZ31" s="192"/>
    </row>
    <row r="32" spans="1:78" ht="30.75" customHeight="1" thickBot="1">
      <c r="A32" s="232" t="s">
        <v>25</v>
      </c>
      <c r="B32" s="233"/>
      <c r="C32" s="233"/>
      <c r="D32" s="233"/>
      <c r="E32" s="233"/>
      <c r="F32" s="233"/>
      <c r="G32" s="233"/>
      <c r="H32" s="233"/>
      <c r="I32" s="233"/>
      <c r="J32" s="233"/>
      <c r="K32" s="233"/>
      <c r="L32" s="233"/>
      <c r="M32" s="233"/>
      <c r="N32" s="234">
        <f>'支給申請額算定シート '!C60</f>
        <v>0</v>
      </c>
      <c r="O32" s="235"/>
      <c r="P32" s="235"/>
      <c r="Q32" s="235"/>
      <c r="R32" s="235"/>
      <c r="S32" s="235"/>
      <c r="T32" s="235"/>
      <c r="U32" s="235"/>
      <c r="V32" s="235"/>
      <c r="W32" s="236"/>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3"/>
      <c r="BK32" s="193"/>
      <c r="BL32" s="193"/>
      <c r="BM32" s="193"/>
      <c r="BN32" s="193"/>
      <c r="BO32" s="193"/>
      <c r="BP32" s="193"/>
      <c r="BQ32" s="193"/>
      <c r="BR32" s="193"/>
      <c r="BS32" s="193"/>
      <c r="BT32" s="193"/>
      <c r="BU32" s="193"/>
      <c r="BV32" s="193"/>
      <c r="BW32" s="193"/>
      <c r="BX32" s="193"/>
      <c r="BY32" s="193"/>
      <c r="BZ32" s="194"/>
    </row>
    <row r="33" spans="1:78" ht="6.75" customHeight="1">
      <c r="A33" s="193"/>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4"/>
    </row>
    <row r="34" spans="1:78" ht="8.25" customHeight="1">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c r="BR34" s="196"/>
      <c r="BS34" s="196"/>
      <c r="BT34" s="196"/>
      <c r="BU34" s="196"/>
      <c r="BV34" s="196"/>
      <c r="BW34" s="196"/>
      <c r="BX34" s="196"/>
      <c r="BY34" s="196"/>
    </row>
    <row r="35" spans="1:78" ht="8.25" customHeight="1">
      <c r="A35" s="223" t="s">
        <v>155</v>
      </c>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195"/>
    </row>
    <row r="36" spans="1:78" ht="8.25" customHeight="1">
      <c r="A36" s="223"/>
      <c r="B36" s="223"/>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195"/>
    </row>
    <row r="37" spans="1:78" ht="8.25" customHeight="1">
      <c r="A37" s="223"/>
      <c r="B37" s="223"/>
      <c r="C37" s="223"/>
      <c r="D37" s="223"/>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195"/>
    </row>
    <row r="38" spans="1:78" ht="25.5" customHeight="1">
      <c r="A38" s="224" t="s">
        <v>156</v>
      </c>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row>
    <row r="39" spans="1:78" ht="60" customHeight="1">
      <c r="A39" s="222"/>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2"/>
    </row>
    <row r="40" spans="1:78" ht="3" customHeight="1">
      <c r="A40" s="222"/>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2"/>
      <c r="BR40" s="222"/>
      <c r="BS40" s="222"/>
      <c r="BT40" s="222"/>
      <c r="BU40" s="222"/>
      <c r="BV40" s="222"/>
      <c r="BW40" s="222"/>
      <c r="BX40" s="222"/>
      <c r="BY40" s="222"/>
    </row>
    <row r="41" spans="1:78" ht="3" customHeight="1">
      <c r="A41" s="222"/>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2"/>
      <c r="BR41" s="222"/>
      <c r="BS41" s="222"/>
      <c r="BT41" s="222"/>
      <c r="BU41" s="222"/>
      <c r="BV41" s="222"/>
      <c r="BW41" s="222"/>
      <c r="BX41" s="222"/>
      <c r="BY41" s="222"/>
    </row>
    <row r="42" spans="1:78" ht="4.5" customHeight="1">
      <c r="A42" s="222"/>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2"/>
      <c r="BR42" s="222"/>
      <c r="BS42" s="222"/>
      <c r="BT42" s="222"/>
      <c r="BU42" s="222"/>
      <c r="BV42" s="222"/>
      <c r="BW42" s="222"/>
      <c r="BX42" s="222"/>
      <c r="BY42" s="222"/>
      <c r="BZ42" s="197"/>
    </row>
    <row r="43" spans="1:78" ht="6.75" customHeight="1">
      <c r="A43" s="222"/>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2"/>
      <c r="BR43" s="222"/>
      <c r="BS43" s="222"/>
      <c r="BT43" s="222"/>
      <c r="BU43" s="222"/>
      <c r="BV43" s="222"/>
      <c r="BW43" s="222"/>
      <c r="BX43" s="222"/>
      <c r="BY43" s="222"/>
    </row>
    <row r="44" spans="1:78" ht="6.75" customHeight="1">
      <c r="A44" s="222"/>
      <c r="B44" s="222"/>
      <c r="C44" s="222"/>
      <c r="D44" s="222"/>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2"/>
      <c r="BR44" s="222"/>
      <c r="BS44" s="222"/>
      <c r="BT44" s="222"/>
      <c r="BU44" s="222"/>
      <c r="BV44" s="222"/>
      <c r="BW44" s="222"/>
      <c r="BX44" s="222"/>
      <c r="BY44" s="222"/>
    </row>
    <row r="45" spans="1:78" ht="6" customHeight="1">
      <c r="A45" s="222"/>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2"/>
      <c r="BR45" s="222"/>
      <c r="BS45" s="222"/>
      <c r="BT45" s="222"/>
      <c r="BU45" s="222"/>
      <c r="BV45" s="222"/>
      <c r="BW45" s="222"/>
      <c r="BX45" s="222"/>
      <c r="BY45" s="222"/>
    </row>
    <row r="46" spans="1:78" ht="6" customHeight="1">
      <c r="A46" s="222"/>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2"/>
      <c r="BR46" s="222"/>
      <c r="BS46" s="222"/>
      <c r="BT46" s="222"/>
      <c r="BU46" s="222"/>
      <c r="BV46" s="222"/>
      <c r="BW46" s="222"/>
      <c r="BX46" s="222"/>
      <c r="BY46" s="222"/>
    </row>
    <row r="47" spans="1:78" ht="6" customHeight="1">
      <c r="A47" s="222"/>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2"/>
      <c r="BR47" s="222"/>
      <c r="BS47" s="222"/>
      <c r="BT47" s="222"/>
      <c r="BU47" s="222"/>
      <c r="BV47" s="222"/>
      <c r="BW47" s="222"/>
      <c r="BX47" s="222"/>
      <c r="BY47" s="222"/>
    </row>
    <row r="48" spans="1:78" ht="9" customHeight="1">
      <c r="A48" s="222"/>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2"/>
      <c r="BR48" s="222"/>
      <c r="BS48" s="222"/>
      <c r="BT48" s="222"/>
      <c r="BU48" s="222"/>
      <c r="BV48" s="222"/>
      <c r="BW48" s="222"/>
      <c r="BX48" s="222"/>
      <c r="BY48" s="222"/>
    </row>
    <row r="49" spans="1:77" ht="6" customHeight="1">
      <c r="A49" s="222"/>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2"/>
      <c r="BR49" s="222"/>
      <c r="BS49" s="222"/>
      <c r="BT49" s="222"/>
      <c r="BU49" s="222"/>
      <c r="BV49" s="222"/>
      <c r="BW49" s="222"/>
      <c r="BX49" s="222"/>
      <c r="BY49" s="222"/>
    </row>
    <row r="50" spans="1:77" ht="6" customHeight="1">
      <c r="A50" s="222"/>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222"/>
      <c r="BR50" s="222"/>
      <c r="BS50" s="222"/>
      <c r="BT50" s="222"/>
      <c r="BU50" s="222"/>
      <c r="BV50" s="222"/>
      <c r="BW50" s="222"/>
      <c r="BX50" s="222"/>
      <c r="BY50" s="222"/>
    </row>
    <row r="51" spans="1:77" ht="6" customHeight="1">
      <c r="A51" s="222"/>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N51" s="222"/>
      <c r="BO51" s="222"/>
      <c r="BP51" s="222"/>
      <c r="BQ51" s="222"/>
      <c r="BR51" s="222"/>
      <c r="BS51" s="222"/>
      <c r="BT51" s="222"/>
      <c r="BU51" s="222"/>
      <c r="BV51" s="222"/>
      <c r="BW51" s="222"/>
      <c r="BX51" s="222"/>
      <c r="BY51" s="222"/>
    </row>
    <row r="52" spans="1:77" ht="6.75" customHeight="1">
      <c r="A52" s="222"/>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2"/>
      <c r="BR52" s="222"/>
      <c r="BS52" s="222"/>
      <c r="BT52" s="222"/>
      <c r="BU52" s="222"/>
      <c r="BV52" s="222"/>
      <c r="BW52" s="222"/>
      <c r="BX52" s="222"/>
      <c r="BY52" s="222"/>
    </row>
    <row r="53" spans="1:77" ht="6.75" customHeight="1">
      <c r="A53" s="222"/>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c r="BX53" s="222"/>
      <c r="BY53" s="222"/>
    </row>
    <row r="54" spans="1:77" ht="6.75" customHeight="1">
      <c r="A54" s="222"/>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2"/>
      <c r="BF54" s="222"/>
      <c r="BG54" s="222"/>
      <c r="BH54" s="222"/>
      <c r="BI54" s="222"/>
      <c r="BJ54" s="222"/>
      <c r="BK54" s="222"/>
      <c r="BL54" s="222"/>
      <c r="BM54" s="222"/>
      <c r="BN54" s="222"/>
      <c r="BO54" s="222"/>
      <c r="BP54" s="222"/>
      <c r="BQ54" s="222"/>
      <c r="BR54" s="222"/>
      <c r="BS54" s="222"/>
      <c r="BT54" s="222"/>
      <c r="BU54" s="222"/>
      <c r="BV54" s="222"/>
      <c r="BW54" s="222"/>
      <c r="BX54" s="222"/>
      <c r="BY54" s="222"/>
    </row>
    <row r="55" spans="1:77" ht="6.75" customHeight="1">
      <c r="A55" s="222"/>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222"/>
      <c r="BF55" s="222"/>
      <c r="BG55" s="222"/>
      <c r="BH55" s="222"/>
      <c r="BI55" s="222"/>
      <c r="BJ55" s="222"/>
      <c r="BK55" s="222"/>
      <c r="BL55" s="222"/>
      <c r="BM55" s="222"/>
      <c r="BN55" s="222"/>
      <c r="BO55" s="222"/>
      <c r="BP55" s="222"/>
      <c r="BQ55" s="222"/>
      <c r="BR55" s="222"/>
      <c r="BS55" s="222"/>
      <c r="BT55" s="222"/>
      <c r="BU55" s="222"/>
      <c r="BV55" s="222"/>
      <c r="BW55" s="222"/>
      <c r="BX55" s="222"/>
      <c r="BY55" s="222"/>
    </row>
    <row r="56" spans="1:77" ht="6.75" customHeight="1">
      <c r="A56" s="222"/>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2"/>
      <c r="BJ56" s="222"/>
      <c r="BK56" s="222"/>
      <c r="BL56" s="222"/>
      <c r="BM56" s="222"/>
      <c r="BN56" s="222"/>
      <c r="BO56" s="222"/>
      <c r="BP56" s="222"/>
      <c r="BQ56" s="222"/>
      <c r="BR56" s="222"/>
      <c r="BS56" s="222"/>
      <c r="BT56" s="222"/>
      <c r="BU56" s="222"/>
      <c r="BV56" s="222"/>
      <c r="BW56" s="222"/>
      <c r="BX56" s="222"/>
      <c r="BY56" s="222"/>
    </row>
    <row r="57" spans="1:77" ht="6.75" customHeight="1">
      <c r="A57" s="222"/>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2"/>
      <c r="BJ57" s="222"/>
      <c r="BK57" s="222"/>
      <c r="BL57" s="222"/>
      <c r="BM57" s="222"/>
      <c r="BN57" s="222"/>
      <c r="BO57" s="222"/>
      <c r="BP57" s="222"/>
      <c r="BQ57" s="222"/>
      <c r="BR57" s="222"/>
      <c r="BS57" s="222"/>
      <c r="BT57" s="222"/>
      <c r="BU57" s="222"/>
      <c r="BV57" s="222"/>
      <c r="BW57" s="222"/>
      <c r="BX57" s="222"/>
      <c r="BY57" s="222"/>
    </row>
    <row r="58" spans="1:77" ht="6.75" customHeight="1">
      <c r="A58" s="222"/>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2"/>
      <c r="BJ58" s="222"/>
      <c r="BK58" s="222"/>
      <c r="BL58" s="222"/>
      <c r="BM58" s="222"/>
      <c r="BN58" s="222"/>
      <c r="BO58" s="222"/>
      <c r="BP58" s="222"/>
      <c r="BQ58" s="222"/>
      <c r="BR58" s="222"/>
      <c r="BS58" s="222"/>
      <c r="BT58" s="222"/>
      <c r="BU58" s="222"/>
      <c r="BV58" s="222"/>
      <c r="BW58" s="222"/>
      <c r="BX58" s="222"/>
      <c r="BY58" s="222"/>
    </row>
    <row r="59" spans="1:77" ht="5.25" customHeight="1">
      <c r="A59" s="193"/>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M59" s="193"/>
      <c r="BN59" s="193"/>
      <c r="BO59" s="193"/>
      <c r="BP59" s="193"/>
      <c r="BQ59" s="193"/>
      <c r="BR59" s="193"/>
      <c r="BS59" s="193"/>
      <c r="BT59" s="193"/>
      <c r="BU59" s="193"/>
      <c r="BV59" s="193"/>
      <c r="BW59" s="193"/>
      <c r="BX59" s="193"/>
      <c r="BY59" s="193"/>
    </row>
    <row r="60" spans="1:77" ht="5.25" customHeight="1">
      <c r="A60" s="193"/>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193"/>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row>
  </sheetData>
  <sheetProtection algorithmName="SHA-512" hashValue="PjYC+kFef1B+zSWPZs2phAqwsXzJ3qJIktmza3HFrfzpCSnLgFsiV+Au2iWo3B+sEoQuG5ol70T9fCWOw3mfEg==" saltValue="Vf1yNZPIPtZZfUNdVln1TQ==" spinCount="100000" sheet="1" formatCells="0" selectLockedCells="1"/>
  <mergeCells count="40">
    <mergeCell ref="A1:F3"/>
    <mergeCell ref="G2:BV5"/>
    <mergeCell ref="B6:BY6"/>
    <mergeCell ref="A8:P10"/>
    <mergeCell ref="AN8:AY10"/>
    <mergeCell ref="AZ8:BG10"/>
    <mergeCell ref="BH8:BI10"/>
    <mergeCell ref="BJ8:BO10"/>
    <mergeCell ref="BP8:BQ10"/>
    <mergeCell ref="BR8:BW10"/>
    <mergeCell ref="BX8:BY10"/>
    <mergeCell ref="BG11:BH12"/>
    <mergeCell ref="BI11:BR12"/>
    <mergeCell ref="A13:M18"/>
    <mergeCell ref="N13:AM18"/>
    <mergeCell ref="AZ13:BY18"/>
    <mergeCell ref="A11:M12"/>
    <mergeCell ref="N11:AM12"/>
    <mergeCell ref="AN11:AY18"/>
    <mergeCell ref="AZ11:BA12"/>
    <mergeCell ref="BB11:BF12"/>
    <mergeCell ref="A19:M20"/>
    <mergeCell ref="N19:AM20"/>
    <mergeCell ref="AN19:AY26"/>
    <mergeCell ref="AZ19:BE20"/>
    <mergeCell ref="BF19:BY20"/>
    <mergeCell ref="A21:M26"/>
    <mergeCell ref="N21:AM26"/>
    <mergeCell ref="AZ21:BE22"/>
    <mergeCell ref="BF21:BY22"/>
    <mergeCell ref="A35:BX37"/>
    <mergeCell ref="A38:BY38"/>
    <mergeCell ref="B39:BX39"/>
    <mergeCell ref="AZ23:BE24"/>
    <mergeCell ref="BF23:BY24"/>
    <mergeCell ref="AZ25:BE26"/>
    <mergeCell ref="BF25:BY26"/>
    <mergeCell ref="A29:P31"/>
    <mergeCell ref="A32:M32"/>
    <mergeCell ref="N32:W32"/>
  </mergeCells>
  <phoneticPr fontId="1"/>
  <dataValidations count="2">
    <dataValidation imeMode="disabled" allowBlank="1" showInputMessage="1" showErrorMessage="1" sqref="AZ8:BG10 BJ8:BO10 BR8:BW10 BB11:BF12 BI11:BR12 BF21:BY26" xr:uid="{2B34EE92-2475-40BD-92A9-81111ED7EF33}"/>
    <dataValidation imeMode="fullKatakana" allowBlank="1" showInputMessage="1" showErrorMessage="1" sqref="N11:AM12 N19:AM20" xr:uid="{3DADA1CC-EB06-412B-ACE6-5270CEF259C8}"/>
  </dataValidations>
  <printOptions horizontalCentered="1"/>
  <pageMargins left="0.19685039370078741" right="0.19685039370078741" top="0.74803149606299213" bottom="0.74803149606299213" header="0.31496062992125984" footer="0.31496062992125984"/>
  <pageSetup paperSize="9" scale="95"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2"/>
  <sheetViews>
    <sheetView showGridLines="0" view="pageBreakPreview" zoomScale="85" zoomScaleNormal="85" zoomScaleSheetLayoutView="85" workbookViewId="0">
      <selection activeCell="F34" sqref="F34"/>
    </sheetView>
  </sheetViews>
  <sheetFormatPr defaultColWidth="9" defaultRowHeight="18.75"/>
  <cols>
    <col min="1" max="1" width="5.5" style="81" customWidth="1"/>
    <col min="2" max="2" width="27.375" style="81" customWidth="1"/>
    <col min="3" max="8" width="10.75" style="81" customWidth="1"/>
    <col min="9" max="9" width="16.5" style="81" customWidth="1"/>
    <col min="10" max="10" width="9" style="81" hidden="1" customWidth="1"/>
    <col min="11" max="11" width="5.875" style="81" hidden="1" customWidth="1"/>
    <col min="12" max="12" width="9.625" style="81" hidden="1" customWidth="1"/>
    <col min="13" max="19" width="11.625" style="81" hidden="1" customWidth="1"/>
    <col min="20" max="20" width="11.625" style="81" customWidth="1"/>
    <col min="21" max="16384" width="9" style="81"/>
  </cols>
  <sheetData>
    <row r="1" spans="1:19" ht="34.5" customHeight="1" thickBot="1">
      <c r="A1" s="80" t="s">
        <v>18</v>
      </c>
    </row>
    <row r="2" spans="1:19" ht="14.1" customHeight="1" thickBot="1">
      <c r="A2" s="338">
        <v>1</v>
      </c>
      <c r="B2" s="406" t="s">
        <v>105</v>
      </c>
      <c r="C2" s="402" t="s">
        <v>12</v>
      </c>
      <c r="D2" s="404" t="s">
        <v>13</v>
      </c>
      <c r="E2" s="401" t="s">
        <v>14</v>
      </c>
      <c r="F2" s="343" t="s">
        <v>16</v>
      </c>
      <c r="G2" s="386" t="s">
        <v>15</v>
      </c>
      <c r="H2" s="387" t="s">
        <v>19</v>
      </c>
      <c r="I2" s="82"/>
      <c r="N2" s="81" t="s">
        <v>114</v>
      </c>
    </row>
    <row r="3" spans="1:19" ht="14.1" customHeight="1" thickBot="1">
      <c r="A3" s="338"/>
      <c r="B3" s="407"/>
      <c r="C3" s="403"/>
      <c r="D3" s="405"/>
      <c r="E3" s="401"/>
      <c r="F3" s="344"/>
      <c r="G3" s="340"/>
      <c r="H3" s="388"/>
      <c r="I3" s="83" t="s">
        <v>48</v>
      </c>
      <c r="N3" s="383" t="s">
        <v>81</v>
      </c>
      <c r="O3" s="354" t="s">
        <v>83</v>
      </c>
      <c r="P3" s="354"/>
      <c r="Q3" s="84" t="s">
        <v>84</v>
      </c>
    </row>
    <row r="4" spans="1:19" ht="24.95" customHeight="1">
      <c r="A4" s="338"/>
      <c r="B4" s="85" t="s">
        <v>31</v>
      </c>
      <c r="C4" s="12"/>
      <c r="D4" s="13"/>
      <c r="E4" s="14"/>
      <c r="F4" s="15"/>
      <c r="G4" s="16"/>
      <c r="H4" s="86">
        <f>SUM(C4:G4)</f>
        <v>0</v>
      </c>
      <c r="I4" s="87">
        <f>H4-E4-G4</f>
        <v>0</v>
      </c>
      <c r="K4" s="395" t="s">
        <v>67</v>
      </c>
      <c r="L4" s="396"/>
      <c r="N4" s="384"/>
      <c r="O4" s="381" t="s">
        <v>50</v>
      </c>
      <c r="P4" s="382" t="s">
        <v>82</v>
      </c>
      <c r="Q4" s="355" t="s">
        <v>85</v>
      </c>
    </row>
    <row r="5" spans="1:19" ht="24.95" customHeight="1" thickBot="1">
      <c r="A5" s="338"/>
      <c r="B5" s="88" t="s">
        <v>68</v>
      </c>
      <c r="C5" s="32"/>
      <c r="D5" s="33"/>
      <c r="E5" s="34"/>
      <c r="F5" s="35"/>
      <c r="G5" s="36"/>
      <c r="H5" s="89">
        <f>SUM(C5:G5)</f>
        <v>0</v>
      </c>
      <c r="I5" s="90">
        <f>H5-E5-G5</f>
        <v>0</v>
      </c>
      <c r="K5" s="397"/>
      <c r="L5" s="398"/>
      <c r="N5" s="385"/>
      <c r="O5" s="381"/>
      <c r="P5" s="382"/>
      <c r="Q5" s="355"/>
    </row>
    <row r="6" spans="1:19" ht="24.95" customHeight="1" thickTop="1" thickBot="1">
      <c r="A6" s="338"/>
      <c r="B6" s="91" t="str">
        <f>"③　再編前病床数＝"&amp; $K6&amp;" （※２）"</f>
        <v>③　再編前病床数＝② （※２）</v>
      </c>
      <c r="C6" s="37">
        <f>IF($K6="①",C4,C5)</f>
        <v>0</v>
      </c>
      <c r="D6" s="38">
        <f>IF($K6="①",D4,D5)</f>
        <v>0</v>
      </c>
      <c r="E6" s="39">
        <f>IF($K6="①",E4,E5)</f>
        <v>0</v>
      </c>
      <c r="F6" s="40">
        <f>IF($K6="①",F4,F5)</f>
        <v>0</v>
      </c>
      <c r="G6" s="41">
        <f>IF($K6="①",G4,G5)</f>
        <v>0</v>
      </c>
      <c r="H6" s="92">
        <f>SUM(C6:G6)</f>
        <v>0</v>
      </c>
      <c r="I6" s="40">
        <f>H6-E6-G6</f>
        <v>0</v>
      </c>
      <c r="K6" s="394" t="str">
        <f>IF(I4&lt;I5,"①","②")</f>
        <v>②</v>
      </c>
      <c r="L6" s="320"/>
      <c r="N6" s="93" t="b">
        <f>IF(OR(AND(O6,P6),Q6),TRUE)</f>
        <v>1</v>
      </c>
      <c r="O6" s="94" t="b">
        <f>IF(I6&lt;&gt;0,TRUE)</f>
        <v>0</v>
      </c>
      <c r="P6" s="95" t="b">
        <f>IF(I6&gt;I13,TRUE)</f>
        <v>0</v>
      </c>
      <c r="Q6" s="96" t="b">
        <f>IF(AND(H6=0,H13=0),TRUE)</f>
        <v>1</v>
      </c>
    </row>
    <row r="7" spans="1:19" ht="54" customHeight="1">
      <c r="A7" s="409" t="s">
        <v>146</v>
      </c>
      <c r="B7" s="353"/>
      <c r="C7" s="353"/>
      <c r="D7" s="353"/>
      <c r="E7" s="353"/>
      <c r="F7" s="353"/>
      <c r="G7" s="353"/>
      <c r="H7" s="353"/>
      <c r="I7" s="353"/>
    </row>
    <row r="8" spans="1:19" ht="19.5" thickBot="1">
      <c r="A8" s="353" t="s">
        <v>86</v>
      </c>
      <c r="B8" s="353"/>
      <c r="C8" s="353"/>
      <c r="D8" s="353"/>
      <c r="E8" s="353"/>
      <c r="F8" s="353"/>
      <c r="G8" s="353"/>
      <c r="H8" s="353"/>
      <c r="I8" s="353"/>
      <c r="M8" s="81" t="s">
        <v>77</v>
      </c>
    </row>
    <row r="9" spans="1:19">
      <c r="A9" s="353" t="s">
        <v>147</v>
      </c>
      <c r="B9" s="353"/>
      <c r="C9" s="353"/>
      <c r="D9" s="353"/>
      <c r="E9" s="353"/>
      <c r="F9" s="353"/>
      <c r="G9" s="353"/>
      <c r="H9" s="353"/>
      <c r="I9" s="353"/>
      <c r="K9" s="389" t="s">
        <v>88</v>
      </c>
      <c r="L9" s="390"/>
      <c r="M9" s="336" t="s">
        <v>12</v>
      </c>
      <c r="N9" s="336" t="s">
        <v>13</v>
      </c>
      <c r="O9" s="336" t="s">
        <v>14</v>
      </c>
      <c r="P9" s="358" t="s">
        <v>16</v>
      </c>
      <c r="Q9" s="356" t="s">
        <v>27</v>
      </c>
      <c r="R9" s="362" t="s">
        <v>19</v>
      </c>
      <c r="S9" s="97"/>
    </row>
    <row r="10" spans="1:19" ht="14.1" customHeight="1" thickBot="1">
      <c r="K10" s="391"/>
      <c r="L10" s="392"/>
      <c r="M10" s="337"/>
      <c r="N10" s="337"/>
      <c r="O10" s="337"/>
      <c r="P10" s="359"/>
      <c r="Q10" s="357"/>
      <c r="R10" s="362"/>
      <c r="S10" s="98" t="s">
        <v>49</v>
      </c>
    </row>
    <row r="11" spans="1:19" ht="12" customHeight="1" thickBot="1">
      <c r="A11" s="338">
        <v>2</v>
      </c>
      <c r="B11" s="408" t="s">
        <v>112</v>
      </c>
      <c r="C11" s="402" t="s">
        <v>12</v>
      </c>
      <c r="D11" s="404" t="s">
        <v>13</v>
      </c>
      <c r="E11" s="401" t="s">
        <v>14</v>
      </c>
      <c r="F11" s="343" t="s">
        <v>16</v>
      </c>
      <c r="G11" s="340" t="s">
        <v>27</v>
      </c>
      <c r="H11" s="387" t="s">
        <v>19</v>
      </c>
      <c r="I11" s="82"/>
      <c r="K11" s="393"/>
      <c r="L11" s="361"/>
      <c r="M11" s="99">
        <f t="shared" ref="M11:S11" si="0">C13-C6</f>
        <v>0</v>
      </c>
      <c r="N11" s="99">
        <f t="shared" si="0"/>
        <v>0</v>
      </c>
      <c r="O11" s="99">
        <f t="shared" si="0"/>
        <v>0</v>
      </c>
      <c r="P11" s="100">
        <f t="shared" si="0"/>
        <v>0</v>
      </c>
      <c r="Q11" s="101">
        <f t="shared" si="0"/>
        <v>0</v>
      </c>
      <c r="R11" s="102">
        <f t="shared" si="0"/>
        <v>0</v>
      </c>
      <c r="S11" s="99">
        <f t="shared" si="0"/>
        <v>0</v>
      </c>
    </row>
    <row r="12" spans="1:19" ht="12" customHeight="1">
      <c r="A12" s="338"/>
      <c r="B12" s="408"/>
      <c r="C12" s="403"/>
      <c r="D12" s="405"/>
      <c r="E12" s="401"/>
      <c r="F12" s="344"/>
      <c r="G12" s="340"/>
      <c r="H12" s="388"/>
      <c r="I12" s="83" t="s">
        <v>20</v>
      </c>
      <c r="K12" s="399" t="s">
        <v>122</v>
      </c>
      <c r="L12" s="202" t="s">
        <v>120</v>
      </c>
      <c r="M12" s="209">
        <f>IF(M11&gt;0,M11*-1,0)</f>
        <v>0</v>
      </c>
      <c r="N12" s="209">
        <f>IF(N11&gt;0,N11*-1,0)</f>
        <v>0</v>
      </c>
      <c r="O12" s="209">
        <f>IF(O11&gt;0,O11*-1,0)</f>
        <v>0</v>
      </c>
      <c r="P12" s="210">
        <f>IF(P11&gt;0,P11*-1,0)</f>
        <v>0</v>
      </c>
      <c r="Q12" s="205"/>
      <c r="R12" s="206"/>
      <c r="S12" s="207">
        <f>IF(S11&gt;0,S11*-1,0)</f>
        <v>0</v>
      </c>
    </row>
    <row r="13" spans="1:19" ht="24.95" customHeight="1" thickBot="1">
      <c r="A13" s="338"/>
      <c r="B13" s="408"/>
      <c r="C13" s="19"/>
      <c r="D13" s="20"/>
      <c r="E13" s="21"/>
      <c r="F13" s="22"/>
      <c r="G13" s="18">
        <v>0</v>
      </c>
      <c r="H13" s="103">
        <f>SUM(C13:G13)</f>
        <v>0</v>
      </c>
      <c r="I13" s="104">
        <f>H13-E13-G13</f>
        <v>0</v>
      </c>
      <c r="K13" s="400"/>
      <c r="L13" s="211" t="s">
        <v>121</v>
      </c>
      <c r="M13" s="212">
        <f>IF(M11&lt;0,M11*-1,0)</f>
        <v>0</v>
      </c>
      <c r="N13" s="212">
        <f>IF(N11&lt;0,N11*-1,0)</f>
        <v>0</v>
      </c>
      <c r="O13" s="212">
        <f>IF(O11&lt;0,O11*-1,0)</f>
        <v>0</v>
      </c>
      <c r="P13" s="213">
        <f>IF(P11&lt;0,P11*-1,0)</f>
        <v>0</v>
      </c>
      <c r="Q13" s="204"/>
      <c r="R13" s="203"/>
      <c r="S13" s="208">
        <f>IF(S11&lt;0,S11*-1,0)</f>
        <v>0</v>
      </c>
    </row>
    <row r="14" spans="1:19" ht="14.1" customHeight="1" thickBot="1">
      <c r="I14" s="106" t="s">
        <v>37</v>
      </c>
      <c r="R14" s="107"/>
      <c r="S14" s="113"/>
    </row>
    <row r="15" spans="1:19" ht="12.6" customHeight="1" thickBot="1">
      <c r="A15" s="345">
        <v>3</v>
      </c>
      <c r="B15" s="420" t="s">
        <v>129</v>
      </c>
      <c r="C15" s="428" t="s">
        <v>12</v>
      </c>
      <c r="D15" s="426" t="s">
        <v>13</v>
      </c>
      <c r="E15" s="425" t="s">
        <v>14</v>
      </c>
      <c r="F15" s="410" t="s">
        <v>16</v>
      </c>
      <c r="G15" s="412" t="s">
        <v>38</v>
      </c>
      <c r="K15" s="81" t="s">
        <v>124</v>
      </c>
      <c r="L15" s="107"/>
      <c r="M15" s="108"/>
      <c r="N15" s="108"/>
      <c r="O15" s="108"/>
      <c r="P15" s="108"/>
      <c r="Q15" s="107"/>
    </row>
    <row r="16" spans="1:19" ht="12.6" customHeight="1">
      <c r="A16" s="346"/>
      <c r="B16" s="421"/>
      <c r="C16" s="429"/>
      <c r="D16" s="427"/>
      <c r="E16" s="411"/>
      <c r="F16" s="411"/>
      <c r="G16" s="413"/>
      <c r="H16" s="109"/>
      <c r="I16" s="109"/>
      <c r="K16" s="377" t="s">
        <v>125</v>
      </c>
      <c r="L16" s="378"/>
      <c r="M16" s="111" t="s">
        <v>62</v>
      </c>
      <c r="N16" s="111" t="s">
        <v>63</v>
      </c>
      <c r="O16" s="111" t="s">
        <v>64</v>
      </c>
      <c r="P16" s="112" t="s">
        <v>65</v>
      </c>
      <c r="Q16" s="107"/>
    </row>
    <row r="17" spans="1:19" ht="24.95" customHeight="1">
      <c r="A17" s="346"/>
      <c r="B17" s="421"/>
      <c r="C17" s="23"/>
      <c r="D17" s="24"/>
      <c r="E17" s="25"/>
      <c r="F17" s="26"/>
      <c r="G17" s="110">
        <f>SUM(C17,D17,F17)</f>
        <v>0</v>
      </c>
      <c r="K17" s="418" t="s">
        <v>123</v>
      </c>
      <c r="L17" s="419"/>
      <c r="M17" s="214">
        <f>IF(C17&lt;0,C17,0)</f>
        <v>0</v>
      </c>
      <c r="N17" s="214">
        <f t="shared" ref="N17:P17" si="1">IF(D17&lt;0,D17,0)</f>
        <v>0</v>
      </c>
      <c r="O17" s="214">
        <f t="shared" si="1"/>
        <v>0</v>
      </c>
      <c r="P17" s="215">
        <f t="shared" si="1"/>
        <v>0</v>
      </c>
      <c r="Q17" s="107"/>
      <c r="R17" s="107"/>
      <c r="S17" s="113"/>
    </row>
    <row r="18" spans="1:19" ht="19.5" thickBot="1">
      <c r="A18" s="347"/>
      <c r="B18" s="114" t="s">
        <v>130</v>
      </c>
      <c r="C18" s="28"/>
      <c r="D18" s="29"/>
      <c r="E18" s="30"/>
      <c r="F18" s="31"/>
      <c r="G18" s="115">
        <f>SUM(C18,D18,F18)</f>
        <v>0</v>
      </c>
      <c r="K18" s="375" t="s">
        <v>89</v>
      </c>
      <c r="L18" s="376"/>
      <c r="M18" s="116">
        <f>IF(C17&gt;0,C17,0)</f>
        <v>0</v>
      </c>
      <c r="N18" s="116">
        <f t="shared" ref="N18:P18" si="2">IF(D17&gt;0,D17,0)</f>
        <v>0</v>
      </c>
      <c r="O18" s="116">
        <f t="shared" si="2"/>
        <v>0</v>
      </c>
      <c r="P18" s="117">
        <f t="shared" si="2"/>
        <v>0</v>
      </c>
      <c r="Q18" s="107"/>
    </row>
    <row r="19" spans="1:19" ht="13.5" customHeight="1">
      <c r="A19" s="414" t="s">
        <v>150</v>
      </c>
      <c r="B19" s="414"/>
      <c r="C19" s="414"/>
      <c r="D19" s="414"/>
      <c r="E19" s="414"/>
      <c r="F19" s="414"/>
      <c r="G19" s="414"/>
      <c r="H19" s="414"/>
      <c r="I19" s="414"/>
    </row>
    <row r="20" spans="1:19" ht="38.25" customHeight="1" thickBot="1">
      <c r="A20" s="414"/>
      <c r="B20" s="414"/>
      <c r="C20" s="414"/>
      <c r="D20" s="414"/>
      <c r="E20" s="414"/>
      <c r="F20" s="414"/>
      <c r="G20" s="414"/>
      <c r="H20" s="414"/>
      <c r="I20" s="414"/>
    </row>
    <row r="21" spans="1:19" ht="13.5" customHeight="1">
      <c r="K21" s="363" t="s">
        <v>52</v>
      </c>
      <c r="L21" s="364"/>
      <c r="M21" s="118" t="s">
        <v>133</v>
      </c>
      <c r="N21" s="119" t="s">
        <v>134</v>
      </c>
      <c r="O21" s="120" t="s">
        <v>128</v>
      </c>
      <c r="P21" s="332" t="s">
        <v>58</v>
      </c>
      <c r="Q21" s="333"/>
      <c r="R21" s="121"/>
      <c r="S21" s="122"/>
    </row>
    <row r="22" spans="1:19" ht="24.95" customHeight="1">
      <c r="A22" s="338">
        <v>4</v>
      </c>
      <c r="B22" s="424" t="s">
        <v>36</v>
      </c>
      <c r="C22" s="123" t="s">
        <v>14</v>
      </c>
      <c r="D22" s="123" t="s">
        <v>23</v>
      </c>
      <c r="E22" s="123" t="s">
        <v>19</v>
      </c>
      <c r="K22" s="365"/>
      <c r="L22" s="366"/>
      <c r="M22" s="124" t="s">
        <v>54</v>
      </c>
      <c r="N22" s="125" t="s">
        <v>53</v>
      </c>
      <c r="O22" s="126" t="s">
        <v>55</v>
      </c>
      <c r="P22" s="334"/>
      <c r="Q22" s="335"/>
      <c r="R22" s="127" t="s">
        <v>56</v>
      </c>
      <c r="S22" s="128" t="s">
        <v>57</v>
      </c>
    </row>
    <row r="23" spans="1:19" ht="24.95" customHeight="1" thickBot="1">
      <c r="A23" s="338"/>
      <c r="B23" s="424"/>
      <c r="C23" s="99">
        <f>IF(E6&lt;E13,P24,0)</f>
        <v>0</v>
      </c>
      <c r="D23" s="27"/>
      <c r="E23" s="99">
        <f>SUM(C23:D23)</f>
        <v>0</v>
      </c>
      <c r="K23" s="365"/>
      <c r="L23" s="366"/>
      <c r="M23" s="129" t="s">
        <v>126</v>
      </c>
      <c r="N23" s="130" t="s">
        <v>127</v>
      </c>
      <c r="O23" s="131" t="s">
        <v>115</v>
      </c>
      <c r="P23" s="334"/>
      <c r="Q23" s="335"/>
      <c r="R23" s="132" t="s">
        <v>59</v>
      </c>
      <c r="S23" s="133" t="s">
        <v>51</v>
      </c>
    </row>
    <row r="24" spans="1:19" ht="13.5" customHeight="1" thickBot="1">
      <c r="K24" s="367"/>
      <c r="L24" s="368"/>
      <c r="M24" s="134">
        <f>I6-I13</f>
        <v>0</v>
      </c>
      <c r="N24" s="135">
        <f>G17</f>
        <v>0</v>
      </c>
      <c r="O24" s="136">
        <f>IF(M24&gt;N24,M24-N24,0)</f>
        <v>0</v>
      </c>
      <c r="P24" s="379">
        <f>MIN(R24:S24)</f>
        <v>0</v>
      </c>
      <c r="Q24" s="380"/>
      <c r="R24" s="137">
        <f>O24-D23</f>
        <v>0</v>
      </c>
      <c r="S24" s="138">
        <f>E13+E17-E6</f>
        <v>0</v>
      </c>
    </row>
    <row r="25" spans="1:19" ht="12.6" customHeight="1" thickBot="1">
      <c r="A25" s="338">
        <v>5</v>
      </c>
      <c r="B25" s="408" t="s">
        <v>78</v>
      </c>
      <c r="C25" s="402" t="s">
        <v>12</v>
      </c>
      <c r="D25" s="404" t="s">
        <v>13</v>
      </c>
      <c r="E25" s="401" t="s">
        <v>14</v>
      </c>
      <c r="F25" s="343" t="s">
        <v>16</v>
      </c>
      <c r="G25" s="340" t="s">
        <v>15</v>
      </c>
      <c r="H25" s="387" t="s">
        <v>19</v>
      </c>
      <c r="I25" s="82"/>
    </row>
    <row r="26" spans="1:19" ht="12.6" customHeight="1">
      <c r="A26" s="338"/>
      <c r="B26" s="408"/>
      <c r="C26" s="403"/>
      <c r="D26" s="405"/>
      <c r="E26" s="401"/>
      <c r="F26" s="344"/>
      <c r="G26" s="340"/>
      <c r="H26" s="388"/>
      <c r="I26" s="83" t="s">
        <v>20</v>
      </c>
    </row>
    <row r="27" spans="1:19" ht="24.95" customHeight="1" thickBot="1">
      <c r="A27" s="338"/>
      <c r="B27" s="408"/>
      <c r="C27" s="139">
        <f>C6-C13</f>
        <v>0</v>
      </c>
      <c r="D27" s="140">
        <f>D6-D13</f>
        <v>0</v>
      </c>
      <c r="E27" s="141">
        <f>E6-E13</f>
        <v>0</v>
      </c>
      <c r="F27" s="142">
        <f>F6-F13</f>
        <v>0</v>
      </c>
      <c r="G27" s="101">
        <f>G6-G13</f>
        <v>0</v>
      </c>
      <c r="H27" s="102">
        <f>SUM(C27:G27)</f>
        <v>0</v>
      </c>
      <c r="I27" s="143">
        <f>C27+D27+F27</f>
        <v>0</v>
      </c>
    </row>
    <row r="28" spans="1:19" ht="14.1" customHeight="1" thickBot="1">
      <c r="I28" s="144"/>
    </row>
    <row r="29" spans="1:19" ht="24.95" customHeight="1">
      <c r="A29" s="338">
        <v>6</v>
      </c>
      <c r="B29" s="422" t="s">
        <v>148</v>
      </c>
      <c r="C29" s="145" t="s">
        <v>117</v>
      </c>
      <c r="E29" s="146" t="s">
        <v>79</v>
      </c>
      <c r="F29" s="145" t="s">
        <v>118</v>
      </c>
      <c r="G29" s="145" t="s">
        <v>61</v>
      </c>
      <c r="H29" s="216" t="s">
        <v>132</v>
      </c>
      <c r="I29" s="147" t="s">
        <v>60</v>
      </c>
    </row>
    <row r="30" spans="1:19" ht="24.95" customHeight="1" thickBot="1">
      <c r="A30" s="338"/>
      <c r="B30" s="423"/>
      <c r="C30" s="27"/>
      <c r="E30" s="99">
        <f>I27</f>
        <v>0</v>
      </c>
      <c r="F30" s="99">
        <f>E23</f>
        <v>0</v>
      </c>
      <c r="G30" s="99">
        <f>C30</f>
        <v>0</v>
      </c>
      <c r="H30" s="200">
        <f>IF(C18&gt;0,C18,0)+IF(D18&gt;0,D18,0)+IF(F18&gt;0,F18,0)</f>
        <v>0</v>
      </c>
      <c r="I30" s="142">
        <f>IF(E30-F30-G30-H30&lt;0,0,E30-F30-G30-H30)</f>
        <v>0</v>
      </c>
    </row>
    <row r="31" spans="1:19" ht="13.5" customHeight="1" thickBot="1">
      <c r="I31" s="144"/>
    </row>
    <row r="32" spans="1:19" ht="14.1" customHeight="1" thickBot="1">
      <c r="A32" s="338">
        <v>7</v>
      </c>
      <c r="B32" s="406" t="s">
        <v>106</v>
      </c>
      <c r="C32" s="402" t="s">
        <v>12</v>
      </c>
      <c r="D32" s="404" t="s">
        <v>13</v>
      </c>
      <c r="E32" s="401" t="s">
        <v>14</v>
      </c>
      <c r="F32" s="343" t="s">
        <v>16</v>
      </c>
      <c r="G32" s="340" t="s">
        <v>15</v>
      </c>
      <c r="H32" s="387" t="s">
        <v>19</v>
      </c>
      <c r="I32" s="82"/>
      <c r="K32" s="369" t="s">
        <v>104</v>
      </c>
      <c r="L32" s="370"/>
      <c r="M32" s="337" t="s">
        <v>12</v>
      </c>
      <c r="N32" s="337" t="s">
        <v>13</v>
      </c>
      <c r="O32" s="337" t="s">
        <v>14</v>
      </c>
      <c r="P32" s="337" t="s">
        <v>16</v>
      </c>
      <c r="Q32" s="360" t="s">
        <v>27</v>
      </c>
      <c r="R32" s="362" t="s">
        <v>19</v>
      </c>
      <c r="S32" s="97"/>
    </row>
    <row r="33" spans="1:19" ht="14.1" customHeight="1">
      <c r="A33" s="338"/>
      <c r="B33" s="407"/>
      <c r="C33" s="403"/>
      <c r="D33" s="405"/>
      <c r="E33" s="401"/>
      <c r="F33" s="344"/>
      <c r="G33" s="340"/>
      <c r="H33" s="388"/>
      <c r="I33" s="83" t="s">
        <v>20</v>
      </c>
      <c r="K33" s="371"/>
      <c r="L33" s="372"/>
      <c r="M33" s="337"/>
      <c r="N33" s="337"/>
      <c r="O33" s="337"/>
      <c r="P33" s="337"/>
      <c r="Q33" s="361"/>
      <c r="R33" s="362"/>
      <c r="S33" s="98" t="s">
        <v>49</v>
      </c>
    </row>
    <row r="34" spans="1:19" ht="24.95" customHeight="1">
      <c r="A34" s="338"/>
      <c r="B34" s="148" t="s">
        <v>31</v>
      </c>
      <c r="C34" s="55"/>
      <c r="D34" s="56"/>
      <c r="E34" s="57"/>
      <c r="F34" s="58"/>
      <c r="G34" s="59"/>
      <c r="H34" s="102">
        <f>SUM(C34:G34)</f>
        <v>0</v>
      </c>
      <c r="I34" s="149">
        <f>H34-E34-G34</f>
        <v>0</v>
      </c>
      <c r="K34" s="373"/>
      <c r="L34" s="374"/>
      <c r="M34" s="99">
        <f>C13-C34</f>
        <v>0</v>
      </c>
      <c r="N34" s="99">
        <f t="shared" ref="N34:S34" si="3">D13-D34</f>
        <v>0</v>
      </c>
      <c r="O34" s="99">
        <f t="shared" si="3"/>
        <v>0</v>
      </c>
      <c r="P34" s="99">
        <f t="shared" si="3"/>
        <v>0</v>
      </c>
      <c r="Q34" s="101">
        <f t="shared" si="3"/>
        <v>0</v>
      </c>
      <c r="R34" s="102">
        <f t="shared" si="3"/>
        <v>0</v>
      </c>
      <c r="S34" s="99">
        <f t="shared" si="3"/>
        <v>0</v>
      </c>
    </row>
    <row r="35" spans="1:19" ht="24.95" customHeight="1" thickBot="1">
      <c r="A35" s="338"/>
      <c r="B35" s="150" t="s">
        <v>70</v>
      </c>
      <c r="C35" s="60"/>
      <c r="D35" s="61"/>
      <c r="E35" s="57"/>
      <c r="F35" s="62"/>
      <c r="G35" s="59"/>
      <c r="H35" s="102">
        <f>SUM(C35:G35)</f>
        <v>0</v>
      </c>
      <c r="I35" s="142">
        <f>H35-E35-G35</f>
        <v>0</v>
      </c>
    </row>
    <row r="36" spans="1:19" ht="18.75" customHeight="1">
      <c r="A36" s="353" t="s">
        <v>144</v>
      </c>
      <c r="B36" s="353"/>
      <c r="C36" s="353"/>
      <c r="D36" s="353"/>
      <c r="E36" s="353"/>
      <c r="F36" s="353"/>
      <c r="G36" s="353"/>
      <c r="H36" s="353"/>
      <c r="I36" s="353"/>
    </row>
    <row r="37" spans="1:19" ht="13.5" customHeight="1" thickBot="1"/>
    <row r="38" spans="1:19" ht="33" customHeight="1">
      <c r="A38" s="338">
        <v>8</v>
      </c>
      <c r="B38" s="151" t="s">
        <v>30</v>
      </c>
      <c r="C38" s="123" t="s">
        <v>12</v>
      </c>
      <c r="D38" s="123" t="s">
        <v>13</v>
      </c>
      <c r="E38" s="123" t="s">
        <v>16</v>
      </c>
      <c r="F38" s="123" t="s">
        <v>19</v>
      </c>
      <c r="M38" s="201"/>
      <c r="N38" s="199" t="s">
        <v>103</v>
      </c>
      <c r="O38" s="199" t="s">
        <v>102</v>
      </c>
      <c r="Q38" s="325" t="s">
        <v>100</v>
      </c>
      <c r="R38" s="326"/>
      <c r="S38" s="152" t="s">
        <v>101</v>
      </c>
    </row>
    <row r="39" spans="1:19" ht="24.95" customHeight="1">
      <c r="A39" s="338"/>
      <c r="B39" s="153" t="s">
        <v>71</v>
      </c>
      <c r="C39" s="63"/>
      <c r="D39" s="63"/>
      <c r="E39" s="63"/>
      <c r="F39" s="154">
        <f>SUM(C39:E39)</f>
        <v>0</v>
      </c>
      <c r="N39" s="105">
        <f>IF(AND(I34&lt;&gt;I35,H50="Ｂ"),E50,E49)</f>
        <v>0</v>
      </c>
      <c r="O39" s="198">
        <f>IF(AND(I34&lt;&gt;I35,H50="Ｂ"),C50,C49)</f>
        <v>0</v>
      </c>
      <c r="Q39" s="155">
        <v>0</v>
      </c>
      <c r="R39" s="17" t="s">
        <v>95</v>
      </c>
      <c r="S39" s="100">
        <v>1140</v>
      </c>
    </row>
    <row r="40" spans="1:19" ht="24.95" customHeight="1">
      <c r="A40" s="338"/>
      <c r="B40" s="153" t="s">
        <v>72</v>
      </c>
      <c r="C40" s="63"/>
      <c r="D40" s="63"/>
      <c r="E40" s="63"/>
      <c r="F40" s="154">
        <f>SUM(C40:E40)</f>
        <v>0</v>
      </c>
      <c r="Q40" s="155">
        <v>0.5</v>
      </c>
      <c r="R40" s="17" t="s">
        <v>96</v>
      </c>
      <c r="S40" s="100">
        <v>1368</v>
      </c>
    </row>
    <row r="41" spans="1:19" ht="24" customHeight="1">
      <c r="A41" s="341" t="s">
        <v>145</v>
      </c>
      <c r="B41" s="342"/>
      <c r="C41" s="342"/>
      <c r="D41" s="342"/>
      <c r="E41" s="342"/>
      <c r="F41" s="342"/>
      <c r="G41" s="342"/>
      <c r="H41" s="342"/>
      <c r="I41" s="342"/>
      <c r="Q41" s="155">
        <v>0.6</v>
      </c>
      <c r="R41" s="17" t="s">
        <v>97</v>
      </c>
      <c r="S41" s="100">
        <v>1596</v>
      </c>
    </row>
    <row r="42" spans="1:19" ht="24" customHeight="1">
      <c r="A42" s="342"/>
      <c r="B42" s="342"/>
      <c r="C42" s="342"/>
      <c r="D42" s="342"/>
      <c r="E42" s="342"/>
      <c r="F42" s="342"/>
      <c r="G42" s="342"/>
      <c r="H42" s="342"/>
      <c r="I42" s="342"/>
      <c r="Q42" s="155">
        <v>0.7</v>
      </c>
      <c r="R42" s="17" t="s">
        <v>98</v>
      </c>
      <c r="S42" s="100">
        <v>1824</v>
      </c>
    </row>
    <row r="43" spans="1:19" ht="22.5" customHeight="1">
      <c r="A43" s="342"/>
      <c r="B43" s="342"/>
      <c r="C43" s="342"/>
      <c r="D43" s="342"/>
      <c r="E43" s="342"/>
      <c r="F43" s="342"/>
      <c r="G43" s="342"/>
      <c r="H43" s="342"/>
      <c r="I43" s="342"/>
      <c r="Q43" s="155">
        <v>0.8</v>
      </c>
      <c r="R43" s="17" t="s">
        <v>99</v>
      </c>
      <c r="S43" s="100">
        <v>2052</v>
      </c>
    </row>
    <row r="44" spans="1:19" ht="22.5" customHeight="1" thickBot="1">
      <c r="A44" s="342"/>
      <c r="B44" s="342"/>
      <c r="C44" s="342"/>
      <c r="D44" s="342"/>
      <c r="E44" s="342"/>
      <c r="F44" s="342"/>
      <c r="G44" s="342"/>
      <c r="H44" s="342"/>
      <c r="I44" s="342"/>
      <c r="Q44" s="156">
        <v>0.9</v>
      </c>
      <c r="R44" s="157"/>
      <c r="S44" s="140">
        <v>2280</v>
      </c>
    </row>
    <row r="45" spans="1:19" ht="22.5" customHeight="1">
      <c r="A45" s="342"/>
      <c r="B45" s="342"/>
      <c r="C45" s="342"/>
      <c r="D45" s="342"/>
      <c r="E45" s="342"/>
      <c r="F45" s="342"/>
      <c r="G45" s="342"/>
      <c r="H45" s="342"/>
      <c r="I45" s="342"/>
    </row>
    <row r="46" spans="1:19">
      <c r="A46" s="353" t="s">
        <v>113</v>
      </c>
      <c r="B46" s="353"/>
      <c r="C46" s="353"/>
      <c r="D46" s="353"/>
      <c r="E46" s="353"/>
      <c r="F46" s="353"/>
      <c r="G46" s="353"/>
      <c r="H46" s="353"/>
      <c r="I46" s="353"/>
    </row>
    <row r="47" spans="1:19" ht="13.5" customHeight="1"/>
    <row r="48" spans="1:19" ht="24.95" customHeight="1">
      <c r="A48" s="345">
        <v>9</v>
      </c>
      <c r="B48" s="158" t="s">
        <v>34</v>
      </c>
      <c r="C48" s="351" t="s">
        <v>29</v>
      </c>
      <c r="D48" s="351"/>
      <c r="E48" s="351" t="s">
        <v>28</v>
      </c>
      <c r="F48" s="351"/>
      <c r="H48" s="348" t="s">
        <v>35</v>
      </c>
      <c r="I48" s="159"/>
    </row>
    <row r="49" spans="1:18" ht="24.95" customHeight="1">
      <c r="A49" s="346"/>
      <c r="B49" s="160" t="s">
        <v>33</v>
      </c>
      <c r="C49" s="350">
        <f>IFERROR(ROUNDDOWN(F39/I34*1/365,3),0)</f>
        <v>0</v>
      </c>
      <c r="D49" s="350"/>
      <c r="E49" s="352">
        <f>ROUNDDOWN(C49*I34,0)</f>
        <v>0</v>
      </c>
      <c r="F49" s="352"/>
      <c r="G49" s="81" t="s">
        <v>32</v>
      </c>
      <c r="H49" s="349"/>
      <c r="I49" s="54" t="s">
        <v>45</v>
      </c>
    </row>
    <row r="50" spans="1:18" ht="24.95" customHeight="1">
      <c r="A50" s="347"/>
      <c r="B50" s="160" t="s">
        <v>69</v>
      </c>
      <c r="C50" s="350">
        <f>IFERROR(ROUNDDOWN(F40/I35*1/365,3),0)</f>
        <v>0</v>
      </c>
      <c r="D50" s="350"/>
      <c r="E50" s="352">
        <f>ROUNDDOWN(C50*I35,0)</f>
        <v>0</v>
      </c>
      <c r="F50" s="352"/>
      <c r="G50" s="81" t="s">
        <v>32</v>
      </c>
      <c r="H50" s="163" t="s">
        <v>119</v>
      </c>
      <c r="I50" s="54" t="s">
        <v>46</v>
      </c>
    </row>
    <row r="51" spans="1:18" ht="13.5" customHeight="1"/>
    <row r="52" spans="1:18" ht="26.1" customHeight="1" thickBot="1">
      <c r="A52" s="338">
        <v>10</v>
      </c>
      <c r="B52" s="339" t="s">
        <v>110</v>
      </c>
      <c r="C52" s="123" t="s">
        <v>21</v>
      </c>
      <c r="D52" s="123" t="s">
        <v>66</v>
      </c>
      <c r="E52" s="164" t="s">
        <v>22</v>
      </c>
      <c r="L52" s="81" t="s">
        <v>87</v>
      </c>
    </row>
    <row r="53" spans="1:18" ht="26.1" customHeight="1">
      <c r="A53" s="338"/>
      <c r="B53" s="339"/>
      <c r="C53" s="165">
        <f>VLOOKUP(O39,Q39:S44,3)</f>
        <v>1140</v>
      </c>
      <c r="D53" s="105">
        <f>IF(I6&lt;N39,0,IF(I6-N39&gt;I30+C30,I30,IF(I6-N39-C30&gt;0,I6-N39-C30,0)))</f>
        <v>0</v>
      </c>
      <c r="E53" s="165">
        <f>C53*D53</f>
        <v>0</v>
      </c>
      <c r="L53" s="327" t="s">
        <v>74</v>
      </c>
      <c r="M53" s="328"/>
      <c r="N53" s="415" t="s">
        <v>107</v>
      </c>
      <c r="O53" s="416" t="s">
        <v>73</v>
      </c>
    </row>
    <row r="54" spans="1:18" ht="13.5" customHeight="1">
      <c r="L54" s="329"/>
      <c r="M54" s="330"/>
      <c r="N54" s="330"/>
      <c r="O54" s="417"/>
    </row>
    <row r="55" spans="1:18" ht="26.1" customHeight="1" thickBot="1">
      <c r="A55" s="338">
        <v>11</v>
      </c>
      <c r="B55" s="339" t="s">
        <v>111</v>
      </c>
      <c r="C55" s="123" t="s">
        <v>21</v>
      </c>
      <c r="D55" s="123" t="s">
        <v>66</v>
      </c>
      <c r="E55" s="164" t="s">
        <v>22</v>
      </c>
      <c r="L55" s="317">
        <f>I4*0.9</f>
        <v>0</v>
      </c>
      <c r="M55" s="318"/>
      <c r="N55" s="161">
        <f>I13</f>
        <v>0</v>
      </c>
      <c r="O55" s="162" t="b">
        <f>IF(L55&gt;=N55,TRUE)</f>
        <v>1</v>
      </c>
    </row>
    <row r="56" spans="1:18" ht="26.1" customHeight="1">
      <c r="A56" s="338"/>
      <c r="B56" s="339"/>
      <c r="C56" s="165">
        <f>S44</f>
        <v>2280</v>
      </c>
      <c r="D56" s="99">
        <f>I30-D53</f>
        <v>0</v>
      </c>
      <c r="E56" s="165">
        <f>C56*D56</f>
        <v>0</v>
      </c>
      <c r="L56" s="166"/>
      <c r="M56" s="166"/>
      <c r="N56" s="167"/>
    </row>
    <row r="57" spans="1:18" ht="13.5" customHeight="1" thickBot="1">
      <c r="L57" s="81" t="s">
        <v>131</v>
      </c>
    </row>
    <row r="58" spans="1:18" ht="30" customHeight="1">
      <c r="A58" s="168" t="s">
        <v>26</v>
      </c>
      <c r="B58" s="169" t="s">
        <v>80</v>
      </c>
      <c r="C58" s="98" t="str">
        <f>IF(AND(O55,Q60),"○","×")</f>
        <v>○</v>
      </c>
      <c r="L58" s="327" t="s">
        <v>75</v>
      </c>
      <c r="M58" s="328"/>
      <c r="N58" s="321" t="s">
        <v>93</v>
      </c>
      <c r="O58" s="121"/>
      <c r="P58" s="121"/>
      <c r="Q58" s="321" t="s">
        <v>109</v>
      </c>
      <c r="R58" s="322"/>
    </row>
    <row r="59" spans="1:18" ht="14.1" customHeight="1" thickBot="1">
      <c r="L59" s="329"/>
      <c r="M59" s="330"/>
      <c r="N59" s="331"/>
      <c r="O59" s="170" t="s">
        <v>94</v>
      </c>
      <c r="P59" s="171" t="s">
        <v>108</v>
      </c>
      <c r="Q59" s="323"/>
      <c r="R59" s="324"/>
    </row>
    <row r="60" spans="1:18" ht="30" customHeight="1" thickBot="1">
      <c r="A60" s="172">
        <v>12</v>
      </c>
      <c r="B60" s="173" t="s">
        <v>24</v>
      </c>
      <c r="C60" s="174">
        <f>IF(C58="○",E53+E56,"－")</f>
        <v>0</v>
      </c>
      <c r="F60" s="107"/>
      <c r="L60" s="317">
        <f>I4*10%</f>
        <v>0</v>
      </c>
      <c r="M60" s="318"/>
      <c r="N60" s="175">
        <f>S34*-1</f>
        <v>0</v>
      </c>
      <c r="O60" s="176">
        <f>G17</f>
        <v>0</v>
      </c>
      <c r="P60" s="177">
        <f>N60-O60</f>
        <v>0</v>
      </c>
      <c r="Q60" s="319" t="b">
        <f>IF(L60&lt;=P60,TRUE)</f>
        <v>1</v>
      </c>
      <c r="R60" s="320"/>
    </row>
    <row r="61" spans="1:18" ht="14.1" customHeight="1"/>
    <row r="62" spans="1:18" ht="22.5" customHeight="1"/>
  </sheetData>
  <sheetProtection password="FCC1" sheet="1" selectLockedCells="1"/>
  <mergeCells count="101">
    <mergeCell ref="L55:M55"/>
    <mergeCell ref="L53:M54"/>
    <mergeCell ref="N53:N54"/>
    <mergeCell ref="O53:O54"/>
    <mergeCell ref="K17:L17"/>
    <mergeCell ref="B15:B17"/>
    <mergeCell ref="B29:B30"/>
    <mergeCell ref="B22:B23"/>
    <mergeCell ref="F25:F26"/>
    <mergeCell ref="G25:G26"/>
    <mergeCell ref="E15:E16"/>
    <mergeCell ref="D15:D16"/>
    <mergeCell ref="C15:C16"/>
    <mergeCell ref="A22:A23"/>
    <mergeCell ref="F15:F16"/>
    <mergeCell ref="G15:G16"/>
    <mergeCell ref="A46:I46"/>
    <mergeCell ref="E48:F48"/>
    <mergeCell ref="H25:H26"/>
    <mergeCell ref="A32:A35"/>
    <mergeCell ref="C32:C33"/>
    <mergeCell ref="D32:D33"/>
    <mergeCell ref="E32:E33"/>
    <mergeCell ref="D25:D26"/>
    <mergeCell ref="E25:E26"/>
    <mergeCell ref="A25:A27"/>
    <mergeCell ref="B25:B27"/>
    <mergeCell ref="C25:C26"/>
    <mergeCell ref="B32:B33"/>
    <mergeCell ref="A29:A30"/>
    <mergeCell ref="H32:H33"/>
    <mergeCell ref="A38:A40"/>
    <mergeCell ref="A19:I20"/>
    <mergeCell ref="G2:G3"/>
    <mergeCell ref="H2:H3"/>
    <mergeCell ref="K9:L11"/>
    <mergeCell ref="H11:H12"/>
    <mergeCell ref="K6:L6"/>
    <mergeCell ref="A9:I9"/>
    <mergeCell ref="F11:F12"/>
    <mergeCell ref="G11:G12"/>
    <mergeCell ref="M9:M10"/>
    <mergeCell ref="K4:L5"/>
    <mergeCell ref="K12:K13"/>
    <mergeCell ref="F2:F3"/>
    <mergeCell ref="A8:I8"/>
    <mergeCell ref="E11:E12"/>
    <mergeCell ref="A2:A6"/>
    <mergeCell ref="C2:C3"/>
    <mergeCell ref="D2:D3"/>
    <mergeCell ref="E2:E3"/>
    <mergeCell ref="B2:B3"/>
    <mergeCell ref="A11:A13"/>
    <mergeCell ref="B11:B13"/>
    <mergeCell ref="C11:C12"/>
    <mergeCell ref="D11:D12"/>
    <mergeCell ref="A7:I7"/>
    <mergeCell ref="O3:P3"/>
    <mergeCell ref="Q4:Q5"/>
    <mergeCell ref="Q9:Q10"/>
    <mergeCell ref="P9:P10"/>
    <mergeCell ref="O9:O10"/>
    <mergeCell ref="P32:P33"/>
    <mergeCell ref="Q32:Q33"/>
    <mergeCell ref="R32:R33"/>
    <mergeCell ref="K21:L24"/>
    <mergeCell ref="M32:M33"/>
    <mergeCell ref="K32:L34"/>
    <mergeCell ref="K18:L18"/>
    <mergeCell ref="K16:L16"/>
    <mergeCell ref="R9:R10"/>
    <mergeCell ref="P24:Q24"/>
    <mergeCell ref="O4:O5"/>
    <mergeCell ref="P4:P5"/>
    <mergeCell ref="N3:N5"/>
    <mergeCell ref="N32:N33"/>
    <mergeCell ref="O32:O33"/>
    <mergeCell ref="L60:M60"/>
    <mergeCell ref="Q60:R60"/>
    <mergeCell ref="Q58:R59"/>
    <mergeCell ref="Q38:R38"/>
    <mergeCell ref="L58:M59"/>
    <mergeCell ref="N58:N59"/>
    <mergeCell ref="P21:Q23"/>
    <mergeCell ref="N9:N10"/>
    <mergeCell ref="A55:A56"/>
    <mergeCell ref="B55:B56"/>
    <mergeCell ref="G32:G33"/>
    <mergeCell ref="A52:A53"/>
    <mergeCell ref="B52:B53"/>
    <mergeCell ref="A41:I45"/>
    <mergeCell ref="F32:F33"/>
    <mergeCell ref="A48:A50"/>
    <mergeCell ref="H48:H49"/>
    <mergeCell ref="C50:D50"/>
    <mergeCell ref="C49:D49"/>
    <mergeCell ref="C48:D48"/>
    <mergeCell ref="E50:F50"/>
    <mergeCell ref="E49:F49"/>
    <mergeCell ref="A36:I36"/>
    <mergeCell ref="A15:A18"/>
  </mergeCells>
  <phoneticPr fontId="1"/>
  <conditionalFormatting sqref="C49:F49">
    <cfRule type="expression" dxfId="8" priority="13">
      <formula>OR($I$34=$I$35,$H$50="Ａ")</formula>
    </cfRule>
  </conditionalFormatting>
  <conditionalFormatting sqref="C50:F50">
    <cfRule type="expression" dxfId="7" priority="12">
      <formula>AND($I$34&lt;&gt;$I$35,$H$50="Ｂ")</formula>
    </cfRule>
  </conditionalFormatting>
  <conditionalFormatting sqref="G49">
    <cfRule type="expression" dxfId="6" priority="11">
      <formula>AND($I$34&lt;&gt;$I$35,$H$50="Ｂ")</formula>
    </cfRule>
  </conditionalFormatting>
  <conditionalFormatting sqref="G50">
    <cfRule type="expression" dxfId="5" priority="10">
      <formula>OR($I$34=$I$35,$H$50="Ａ")</formula>
    </cfRule>
  </conditionalFormatting>
  <conditionalFormatting sqref="H48:H50">
    <cfRule type="expression" dxfId="4" priority="6">
      <formula>$I$34=$I$35</formula>
    </cfRule>
  </conditionalFormatting>
  <conditionalFormatting sqref="I13">
    <cfRule type="expression" dxfId="3" priority="8">
      <formula>NOT($N$6)</formula>
    </cfRule>
  </conditionalFormatting>
  <conditionalFormatting sqref="I14">
    <cfRule type="expression" dxfId="2" priority="7">
      <formula>NOT($N$6)</formula>
    </cfRule>
  </conditionalFormatting>
  <dataValidations count="12">
    <dataValidation imeMode="disabled" allowBlank="1" showInputMessage="1" showErrorMessage="1" sqref="C6:G6" xr:uid="{00000000-0002-0000-0100-000000000000}"/>
    <dataValidation type="whole" imeMode="disabled" operator="greaterThanOrEqual" allowBlank="1" showInputMessage="1" showErrorMessage="1" error="0以上の値を入力してください。" sqref="C4:G5 C13:F13 C39:E40" xr:uid="{00000000-0002-0000-0100-000001000000}">
      <formula1>0</formula1>
    </dataValidation>
    <dataValidation type="whole" imeMode="disabled" operator="greaterThanOrEqual" allowBlank="1" showInputMessage="1" showErrorMessage="1" error="平成30年度病床機能報告における稼働病床数未満の数値は入力できません。" sqref="C34:G34" xr:uid="{00000000-0002-0000-0100-000002000000}">
      <formula1>C4</formula1>
    </dataValidation>
    <dataValidation type="whole" imeMode="disabled" operator="greaterThanOrEqual" allowBlank="1" showInputMessage="1" showErrorMessage="1" error="令和２年４月１日時点における稼働病床数未満の数値は入力できません。" sqref="C35:G35" xr:uid="{00000000-0002-0000-0100-000003000000}">
      <formula1>C5</formula1>
    </dataValidation>
    <dataValidation type="list" allowBlank="1" showInputMessage="1" showErrorMessage="1" sqref="H50" xr:uid="{00000000-0002-0000-0100-000004000000}">
      <formula1>IF($I$34&lt;&gt;$I$35,INDIRECT("I49:I50"),INDIRECT("I49"))</formula1>
    </dataValidation>
    <dataValidation type="whole" imeMode="disabled" allowBlank="1" showInputMessage="1" showErrorMessage="1" error="対象３区分の減少病床数の合計（融通分を除く）を超える転換はできません。" sqref="D23" xr:uid="{00000000-0002-0000-0100-000005000000}">
      <formula1>0</formula1>
      <formula2>O24</formula2>
    </dataValidation>
    <dataValidation type="whole" imeMode="disabled" allowBlank="1" showInputMessage="1" showErrorMessage="1" error="0以上かつ対象３区分の減少病床数の合計以内の値を入力してください。" sqref="C30" xr:uid="{00000000-0002-0000-0100-000006000000}">
      <formula1>0</formula1>
      <formula2>I27</formula2>
    </dataValidation>
    <dataValidation type="whole" imeMode="disabled" allowBlank="1" showInputMessage="1" showErrorMessage="1" error="再編後の回復期機能の病床数が再編前と比べて_x000a_　・増えている場合→その増加分を超える病床数の融通を受けることはできません。_x000a_　・減っている場合→その減少分を超える病床数を融通することはできません。" sqref="E17" xr:uid="{00000000-0002-0000-0100-000007000000}">
      <formula1>O12</formula1>
      <formula2>O13</formula2>
    </dataValidation>
    <dataValidation type="whole" imeMode="disabled" allowBlank="1" showInputMessage="1" showErrorMessage="1" error="再編後の慢性期機能の病床数が再編前と比べて_x000a_　・増えている場合→その増加分を超える病床数の融通を受けることはできません。_x000a_　・減っている場合→その減少分を超える病床数を融通することはできません。" sqref="F17" xr:uid="{00000000-0002-0000-0100-000008000000}">
      <formula1>P12</formula1>
      <formula2>P13</formula2>
    </dataValidation>
    <dataValidation type="whole" imeMode="disabled" allowBlank="1" showInputMessage="1" showErrorMessage="1" error="再編後の急性期機能の病床数が再編前と比べて_x000a_　・増えている場合→その増加分を超える病床数の融通を受けることはできません。_x000a_　・減っている場合→その減少分を超える病床数を融通することはできません。" sqref="D17" xr:uid="{00000000-0002-0000-0100-000009000000}">
      <formula1>N12</formula1>
      <formula2>N13</formula2>
    </dataValidation>
    <dataValidation type="whole" imeMode="disabled" allowBlank="1" showInputMessage="1" showErrorMessage="1" error="再編後の高度急性期機能の病床数が再編前と比べて_x000a_　・増えている場合→その増加分を超える病床数の融通を受けることはできません。_x000a_　・減っている場合→その減少分を超える病床数を融通することはできません。" sqref="C17" xr:uid="{00000000-0002-0000-0100-00000A000000}">
      <formula1>M12</formula1>
      <formula2>M13</formula2>
    </dataValidation>
    <dataValidation type="whole" imeMode="disabled" allowBlank="1" showInputMessage="1" showErrorMessage="1" error="病床融通数以内の値を入力してください。" sqref="C18:F18" xr:uid="{00000000-0002-0000-0100-00000B000000}">
      <formula1>M17</formula1>
      <formula2>M18</formula2>
    </dataValidation>
  </dataValidations>
  <pageMargins left="0.70866141732283472" right="0.70866141732283472" top="0.39370078740157483" bottom="0.39370078740157483" header="0.31496062992125984" footer="0.31496062992125984"/>
  <pageSetup paperSize="9" scale="68"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47"/>
  <sheetViews>
    <sheetView showGridLines="0" view="pageBreakPreview" zoomScale="70" zoomScaleNormal="85" zoomScaleSheetLayoutView="70" workbookViewId="0">
      <selection activeCell="B5" sqref="B5:D5"/>
    </sheetView>
  </sheetViews>
  <sheetFormatPr defaultRowHeight="13.5"/>
  <cols>
    <col min="1" max="1" width="5.625" customWidth="1"/>
    <col min="2" max="6" width="10.625" customWidth="1"/>
    <col min="7" max="11" width="7.625" customWidth="1"/>
    <col min="12" max="12" width="10.625" customWidth="1"/>
    <col min="13" max="17" width="7.625" customWidth="1"/>
    <col min="18" max="18" width="10.625" customWidth="1"/>
    <col min="19" max="22" width="7.625" customWidth="1"/>
    <col min="23" max="23" width="10.625" customWidth="1"/>
    <col min="24" max="25" width="7.625" customWidth="1"/>
  </cols>
  <sheetData>
    <row r="1" spans="1:25" ht="34.5" customHeight="1">
      <c r="A1" s="42" t="s">
        <v>116</v>
      </c>
      <c r="B1" s="43"/>
      <c r="C1" s="43"/>
      <c r="D1" s="43"/>
      <c r="E1" s="43"/>
      <c r="F1" s="43"/>
      <c r="G1" s="43"/>
      <c r="H1" s="43"/>
      <c r="I1" s="43"/>
      <c r="J1" s="43"/>
      <c r="K1" s="43"/>
      <c r="L1" s="43"/>
      <c r="M1" s="43"/>
      <c r="N1" s="43"/>
      <c r="O1" s="43"/>
      <c r="P1" s="43"/>
      <c r="Q1" s="43"/>
      <c r="R1" s="43"/>
      <c r="S1" s="43"/>
      <c r="T1" s="43"/>
      <c r="U1" s="43"/>
      <c r="V1" s="43"/>
      <c r="W1" s="43"/>
      <c r="X1" s="43"/>
      <c r="Y1" s="43"/>
    </row>
    <row r="2" spans="1:25" ht="59.25" customHeight="1">
      <c r="A2" s="434" t="s">
        <v>39</v>
      </c>
      <c r="B2" s="435" t="s">
        <v>91</v>
      </c>
      <c r="C2" s="435"/>
      <c r="D2" s="435"/>
      <c r="E2" s="436" t="s">
        <v>44</v>
      </c>
      <c r="F2" s="436" t="s">
        <v>43</v>
      </c>
      <c r="G2" s="432"/>
      <c r="H2" s="432"/>
      <c r="I2" s="432"/>
      <c r="J2" s="432"/>
      <c r="K2" s="432"/>
      <c r="L2" s="436" t="s">
        <v>47</v>
      </c>
      <c r="M2" s="432"/>
      <c r="N2" s="432"/>
      <c r="O2" s="432"/>
      <c r="P2" s="432"/>
      <c r="Q2" s="432"/>
      <c r="R2" s="438" t="s">
        <v>90</v>
      </c>
      <c r="S2" s="439"/>
      <c r="T2" s="439"/>
      <c r="U2" s="439"/>
      <c r="V2" s="439"/>
      <c r="W2" s="432" t="s">
        <v>42</v>
      </c>
      <c r="X2" s="433"/>
      <c r="Y2" s="433"/>
    </row>
    <row r="3" spans="1:25" s="4" customFormat="1" ht="93.75" customHeight="1">
      <c r="A3" s="434"/>
      <c r="B3" s="435"/>
      <c r="C3" s="435"/>
      <c r="D3" s="435"/>
      <c r="E3" s="437"/>
      <c r="F3" s="44" t="s">
        <v>40</v>
      </c>
      <c r="G3" s="45" t="s">
        <v>12</v>
      </c>
      <c r="H3" s="46" t="s">
        <v>13</v>
      </c>
      <c r="I3" s="46" t="s">
        <v>14</v>
      </c>
      <c r="J3" s="46" t="s">
        <v>16</v>
      </c>
      <c r="K3" s="47" t="s">
        <v>15</v>
      </c>
      <c r="L3" s="48" t="s">
        <v>40</v>
      </c>
      <c r="M3" s="45" t="s">
        <v>12</v>
      </c>
      <c r="N3" s="46" t="s">
        <v>13</v>
      </c>
      <c r="O3" s="46" t="s">
        <v>14</v>
      </c>
      <c r="P3" s="49" t="s">
        <v>16</v>
      </c>
      <c r="Q3" s="47" t="s">
        <v>27</v>
      </c>
      <c r="R3" s="48" t="s">
        <v>40</v>
      </c>
      <c r="S3" s="45" t="s">
        <v>12</v>
      </c>
      <c r="T3" s="46" t="s">
        <v>13</v>
      </c>
      <c r="U3" s="46" t="s">
        <v>14</v>
      </c>
      <c r="V3" s="47" t="s">
        <v>16</v>
      </c>
      <c r="W3" s="48" t="s">
        <v>40</v>
      </c>
      <c r="X3" s="46" t="s">
        <v>14</v>
      </c>
      <c r="Y3" s="47" t="s">
        <v>41</v>
      </c>
    </row>
    <row r="4" spans="1:25" ht="27" customHeight="1">
      <c r="A4" s="50">
        <v>1</v>
      </c>
      <c r="B4" s="431">
        <f>活用希望調査票!N13</f>
        <v>0</v>
      </c>
      <c r="C4" s="431"/>
      <c r="D4" s="431"/>
      <c r="E4" s="51"/>
      <c r="F4" s="64">
        <f>SUM($G$4:$K$4)</f>
        <v>0</v>
      </c>
      <c r="G4" s="65">
        <f>'支給申請額算定シート '!C6</f>
        <v>0</v>
      </c>
      <c r="H4" s="66">
        <f>'支給申請額算定シート '!D6</f>
        <v>0</v>
      </c>
      <c r="I4" s="66">
        <f>'支給申請額算定シート '!E6</f>
        <v>0</v>
      </c>
      <c r="J4" s="66">
        <f>'支給申請額算定シート '!F6</f>
        <v>0</v>
      </c>
      <c r="K4" s="67">
        <f>'支給申請額算定シート '!G6</f>
        <v>0</v>
      </c>
      <c r="L4" s="68">
        <f t="shared" ref="L4:L13" si="0">SUM(M4:P4)</f>
        <v>0</v>
      </c>
      <c r="M4" s="65">
        <f>'支給申請額算定シート '!C13</f>
        <v>0</v>
      </c>
      <c r="N4" s="66">
        <f>'支給申請額算定シート '!D13</f>
        <v>0</v>
      </c>
      <c r="O4" s="66">
        <f>'支給申請額算定シート '!E13</f>
        <v>0</v>
      </c>
      <c r="P4" s="69">
        <f>'支給申請額算定シート '!F13</f>
        <v>0</v>
      </c>
      <c r="Q4" s="67">
        <f>'支給申請額算定シート '!G13</f>
        <v>0</v>
      </c>
      <c r="R4" s="68">
        <f>SUM(S4:V4)</f>
        <v>0</v>
      </c>
      <c r="S4" s="65">
        <f>'支給申請額算定シート '!C17</f>
        <v>0</v>
      </c>
      <c r="T4" s="66">
        <f>'支給申請額算定シート '!D17</f>
        <v>0</v>
      </c>
      <c r="U4" s="66">
        <f>'支給申請額算定シート '!E17</f>
        <v>0</v>
      </c>
      <c r="V4" s="67">
        <f>'支給申請額算定シート '!F17</f>
        <v>0</v>
      </c>
      <c r="W4" s="68">
        <f t="shared" ref="W4:W13" si="1">SUM(X4:Y4)</f>
        <v>0</v>
      </c>
      <c r="X4" s="66">
        <f>'支給申請額算定シート '!C23</f>
        <v>0</v>
      </c>
      <c r="Y4" s="67">
        <f>'支給申請額算定シート '!D23</f>
        <v>0</v>
      </c>
    </row>
    <row r="5" spans="1:25" ht="27" customHeight="1">
      <c r="A5" s="50">
        <v>2</v>
      </c>
      <c r="B5" s="430"/>
      <c r="C5" s="430"/>
      <c r="D5" s="430"/>
      <c r="E5" s="51"/>
      <c r="F5" s="64">
        <f t="shared" ref="F5:F13" si="2">SUM(G5:K5)</f>
        <v>0</v>
      </c>
      <c r="G5" s="70"/>
      <c r="H5" s="71"/>
      <c r="I5" s="71"/>
      <c r="J5" s="71"/>
      <c r="K5" s="72"/>
      <c r="L5" s="68">
        <f t="shared" si="0"/>
        <v>0</v>
      </c>
      <c r="M5" s="70"/>
      <c r="N5" s="71"/>
      <c r="O5" s="71"/>
      <c r="P5" s="73"/>
      <c r="Q5" s="67">
        <v>0</v>
      </c>
      <c r="R5" s="68">
        <f t="shared" ref="R5:R13" si="3">SUM(S5:V5)</f>
        <v>0</v>
      </c>
      <c r="S5" s="70"/>
      <c r="T5" s="71"/>
      <c r="U5" s="71"/>
      <c r="V5" s="72"/>
      <c r="W5" s="68">
        <f t="shared" si="1"/>
        <v>0</v>
      </c>
      <c r="X5" s="71"/>
      <c r="Y5" s="72"/>
    </row>
    <row r="6" spans="1:25" ht="27" customHeight="1">
      <c r="A6" s="50">
        <v>3</v>
      </c>
      <c r="B6" s="430"/>
      <c r="C6" s="430"/>
      <c r="D6" s="430"/>
      <c r="E6" s="51"/>
      <c r="F6" s="64">
        <f t="shared" si="2"/>
        <v>0</v>
      </c>
      <c r="G6" s="70"/>
      <c r="H6" s="71"/>
      <c r="I6" s="71"/>
      <c r="J6" s="71"/>
      <c r="K6" s="72"/>
      <c r="L6" s="68">
        <f t="shared" si="0"/>
        <v>0</v>
      </c>
      <c r="M6" s="70"/>
      <c r="N6" s="71"/>
      <c r="O6" s="71"/>
      <c r="P6" s="73"/>
      <c r="Q6" s="67">
        <v>0</v>
      </c>
      <c r="R6" s="68">
        <f t="shared" si="3"/>
        <v>0</v>
      </c>
      <c r="S6" s="70"/>
      <c r="T6" s="71"/>
      <c r="U6" s="71"/>
      <c r="V6" s="72"/>
      <c r="W6" s="68">
        <f t="shared" si="1"/>
        <v>0</v>
      </c>
      <c r="X6" s="71"/>
      <c r="Y6" s="72"/>
    </row>
    <row r="7" spans="1:25" ht="27" customHeight="1">
      <c r="A7" s="50">
        <v>4</v>
      </c>
      <c r="B7" s="430"/>
      <c r="C7" s="430"/>
      <c r="D7" s="430"/>
      <c r="E7" s="51"/>
      <c r="F7" s="64">
        <f t="shared" si="2"/>
        <v>0</v>
      </c>
      <c r="G7" s="70"/>
      <c r="H7" s="71"/>
      <c r="I7" s="71"/>
      <c r="J7" s="71"/>
      <c r="K7" s="72"/>
      <c r="L7" s="68">
        <f t="shared" si="0"/>
        <v>0</v>
      </c>
      <c r="M7" s="70"/>
      <c r="N7" s="71"/>
      <c r="O7" s="71"/>
      <c r="P7" s="73"/>
      <c r="Q7" s="67">
        <v>0</v>
      </c>
      <c r="R7" s="68">
        <f t="shared" si="3"/>
        <v>0</v>
      </c>
      <c r="S7" s="70"/>
      <c r="T7" s="71"/>
      <c r="U7" s="71"/>
      <c r="V7" s="72"/>
      <c r="W7" s="68">
        <f t="shared" si="1"/>
        <v>0</v>
      </c>
      <c r="X7" s="71"/>
      <c r="Y7" s="72"/>
    </row>
    <row r="8" spans="1:25" ht="27" customHeight="1">
      <c r="A8" s="50">
        <v>5</v>
      </c>
      <c r="B8" s="430"/>
      <c r="C8" s="430"/>
      <c r="D8" s="430"/>
      <c r="E8" s="51"/>
      <c r="F8" s="64">
        <f t="shared" si="2"/>
        <v>0</v>
      </c>
      <c r="G8" s="70"/>
      <c r="H8" s="71"/>
      <c r="I8" s="71"/>
      <c r="J8" s="71"/>
      <c r="K8" s="72"/>
      <c r="L8" s="68">
        <f t="shared" si="0"/>
        <v>0</v>
      </c>
      <c r="M8" s="70"/>
      <c r="N8" s="71"/>
      <c r="O8" s="71"/>
      <c r="P8" s="73"/>
      <c r="Q8" s="67">
        <v>0</v>
      </c>
      <c r="R8" s="68">
        <f t="shared" si="3"/>
        <v>0</v>
      </c>
      <c r="S8" s="70"/>
      <c r="T8" s="71"/>
      <c r="U8" s="71"/>
      <c r="V8" s="72"/>
      <c r="W8" s="68">
        <f t="shared" si="1"/>
        <v>0</v>
      </c>
      <c r="X8" s="71"/>
      <c r="Y8" s="72"/>
    </row>
    <row r="9" spans="1:25" ht="27" customHeight="1">
      <c r="A9" s="50">
        <v>6</v>
      </c>
      <c r="B9" s="430"/>
      <c r="C9" s="430"/>
      <c r="D9" s="430"/>
      <c r="E9" s="51"/>
      <c r="F9" s="64">
        <f t="shared" si="2"/>
        <v>0</v>
      </c>
      <c r="G9" s="70"/>
      <c r="H9" s="71"/>
      <c r="I9" s="71"/>
      <c r="J9" s="71"/>
      <c r="K9" s="72"/>
      <c r="L9" s="68">
        <f t="shared" si="0"/>
        <v>0</v>
      </c>
      <c r="M9" s="70"/>
      <c r="N9" s="71"/>
      <c r="O9" s="71"/>
      <c r="P9" s="73"/>
      <c r="Q9" s="67">
        <v>0</v>
      </c>
      <c r="R9" s="68">
        <f t="shared" si="3"/>
        <v>0</v>
      </c>
      <c r="S9" s="70"/>
      <c r="T9" s="71"/>
      <c r="U9" s="71"/>
      <c r="V9" s="72"/>
      <c r="W9" s="68">
        <f t="shared" si="1"/>
        <v>0</v>
      </c>
      <c r="X9" s="71"/>
      <c r="Y9" s="72"/>
    </row>
    <row r="10" spans="1:25" ht="27" customHeight="1">
      <c r="A10" s="50">
        <v>7</v>
      </c>
      <c r="B10" s="430"/>
      <c r="C10" s="430"/>
      <c r="D10" s="430"/>
      <c r="E10" s="51"/>
      <c r="F10" s="64">
        <f t="shared" si="2"/>
        <v>0</v>
      </c>
      <c r="G10" s="70"/>
      <c r="H10" s="71"/>
      <c r="I10" s="71"/>
      <c r="J10" s="71"/>
      <c r="K10" s="72"/>
      <c r="L10" s="68">
        <f t="shared" si="0"/>
        <v>0</v>
      </c>
      <c r="M10" s="70"/>
      <c r="N10" s="71"/>
      <c r="O10" s="71"/>
      <c r="P10" s="73"/>
      <c r="Q10" s="67">
        <v>0</v>
      </c>
      <c r="R10" s="68">
        <f t="shared" si="3"/>
        <v>0</v>
      </c>
      <c r="S10" s="70"/>
      <c r="T10" s="71"/>
      <c r="U10" s="71"/>
      <c r="V10" s="72"/>
      <c r="W10" s="68">
        <f t="shared" si="1"/>
        <v>0</v>
      </c>
      <c r="X10" s="71"/>
      <c r="Y10" s="72"/>
    </row>
    <row r="11" spans="1:25" ht="27" customHeight="1">
      <c r="A11" s="50">
        <v>8</v>
      </c>
      <c r="B11" s="430"/>
      <c r="C11" s="430"/>
      <c r="D11" s="430"/>
      <c r="E11" s="51"/>
      <c r="F11" s="64">
        <f t="shared" si="2"/>
        <v>0</v>
      </c>
      <c r="G11" s="70"/>
      <c r="H11" s="71"/>
      <c r="I11" s="71"/>
      <c r="J11" s="71"/>
      <c r="K11" s="72"/>
      <c r="L11" s="68">
        <f t="shared" si="0"/>
        <v>0</v>
      </c>
      <c r="M11" s="70"/>
      <c r="N11" s="71"/>
      <c r="O11" s="71"/>
      <c r="P11" s="73"/>
      <c r="Q11" s="67">
        <v>0</v>
      </c>
      <c r="R11" s="68">
        <f t="shared" si="3"/>
        <v>0</v>
      </c>
      <c r="S11" s="70"/>
      <c r="T11" s="71"/>
      <c r="U11" s="71"/>
      <c r="V11" s="72"/>
      <c r="W11" s="68">
        <f t="shared" si="1"/>
        <v>0</v>
      </c>
      <c r="X11" s="71"/>
      <c r="Y11" s="72"/>
    </row>
    <row r="12" spans="1:25" ht="27" customHeight="1">
      <c r="A12" s="50">
        <v>9</v>
      </c>
      <c r="B12" s="430"/>
      <c r="C12" s="430"/>
      <c r="D12" s="430"/>
      <c r="E12" s="51"/>
      <c r="F12" s="64">
        <f t="shared" si="2"/>
        <v>0</v>
      </c>
      <c r="G12" s="70"/>
      <c r="H12" s="71"/>
      <c r="I12" s="71"/>
      <c r="J12" s="71"/>
      <c r="K12" s="72"/>
      <c r="L12" s="68">
        <f t="shared" si="0"/>
        <v>0</v>
      </c>
      <c r="M12" s="70"/>
      <c r="N12" s="71"/>
      <c r="O12" s="71"/>
      <c r="P12" s="73"/>
      <c r="Q12" s="67">
        <v>0</v>
      </c>
      <c r="R12" s="68">
        <f t="shared" si="3"/>
        <v>0</v>
      </c>
      <c r="S12" s="70"/>
      <c r="T12" s="71"/>
      <c r="U12" s="71"/>
      <c r="V12" s="72"/>
      <c r="W12" s="68">
        <f t="shared" si="1"/>
        <v>0</v>
      </c>
      <c r="X12" s="71"/>
      <c r="Y12" s="72"/>
    </row>
    <row r="13" spans="1:25" ht="27" customHeight="1" thickBot="1">
      <c r="A13" s="50">
        <v>10</v>
      </c>
      <c r="B13" s="430"/>
      <c r="C13" s="430"/>
      <c r="D13" s="430"/>
      <c r="E13" s="51"/>
      <c r="F13" s="64">
        <f t="shared" si="2"/>
        <v>0</v>
      </c>
      <c r="G13" s="70"/>
      <c r="H13" s="71"/>
      <c r="I13" s="71"/>
      <c r="J13" s="71"/>
      <c r="K13" s="72"/>
      <c r="L13" s="68">
        <f t="shared" si="0"/>
        <v>0</v>
      </c>
      <c r="M13" s="70"/>
      <c r="N13" s="71"/>
      <c r="O13" s="71"/>
      <c r="P13" s="73"/>
      <c r="Q13" s="67">
        <v>0</v>
      </c>
      <c r="R13" s="68">
        <f t="shared" si="3"/>
        <v>0</v>
      </c>
      <c r="S13" s="70"/>
      <c r="T13" s="71"/>
      <c r="U13" s="71"/>
      <c r="V13" s="72"/>
      <c r="W13" s="68">
        <f t="shared" si="1"/>
        <v>0</v>
      </c>
      <c r="X13" s="71"/>
      <c r="Y13" s="72"/>
    </row>
    <row r="14" spans="1:25" ht="27" customHeight="1" thickTop="1">
      <c r="A14" s="52"/>
      <c r="B14" s="52"/>
      <c r="C14" s="52"/>
      <c r="D14" s="43"/>
      <c r="E14" s="53" t="s">
        <v>40</v>
      </c>
      <c r="F14" s="74">
        <f>SUM(F4:F13)</f>
        <v>0</v>
      </c>
      <c r="G14" s="75">
        <f>SUM(G4:G13)</f>
        <v>0</v>
      </c>
      <c r="H14" s="76">
        <f>SUM(H4:H13)</f>
        <v>0</v>
      </c>
      <c r="I14" s="76">
        <f t="shared" ref="I14:V14" si="4">SUM(I4:I13)</f>
        <v>0</v>
      </c>
      <c r="J14" s="76">
        <f t="shared" si="4"/>
        <v>0</v>
      </c>
      <c r="K14" s="77">
        <f t="shared" si="4"/>
        <v>0</v>
      </c>
      <c r="L14" s="78">
        <f t="shared" si="4"/>
        <v>0</v>
      </c>
      <c r="M14" s="75">
        <f t="shared" si="4"/>
        <v>0</v>
      </c>
      <c r="N14" s="76">
        <f t="shared" si="4"/>
        <v>0</v>
      </c>
      <c r="O14" s="76">
        <f t="shared" si="4"/>
        <v>0</v>
      </c>
      <c r="P14" s="79">
        <f t="shared" si="4"/>
        <v>0</v>
      </c>
      <c r="Q14" s="77">
        <f>SUM(Q4:Q13)</f>
        <v>0</v>
      </c>
      <c r="R14" s="78">
        <f t="shared" si="4"/>
        <v>0</v>
      </c>
      <c r="S14" s="75">
        <f t="shared" si="4"/>
        <v>0</v>
      </c>
      <c r="T14" s="76">
        <f t="shared" si="4"/>
        <v>0</v>
      </c>
      <c r="U14" s="76">
        <f t="shared" si="4"/>
        <v>0</v>
      </c>
      <c r="V14" s="77">
        <f t="shared" si="4"/>
        <v>0</v>
      </c>
      <c r="W14" s="78">
        <f t="shared" ref="W14:Y14" si="5">SUM(W4:W13)</f>
        <v>0</v>
      </c>
      <c r="X14" s="76">
        <f t="shared" si="5"/>
        <v>0</v>
      </c>
      <c r="Y14" s="77">
        <f t="shared" si="5"/>
        <v>0</v>
      </c>
    </row>
    <row r="15" spans="1:25" ht="27" customHeight="1">
      <c r="A15" s="43"/>
      <c r="B15" s="43"/>
      <c r="C15" s="43"/>
      <c r="D15" s="43"/>
      <c r="E15" s="43"/>
      <c r="F15" s="43"/>
      <c r="G15" s="43"/>
      <c r="H15" s="43"/>
      <c r="I15" s="43"/>
      <c r="J15" s="43"/>
      <c r="K15" s="43"/>
      <c r="L15" s="43"/>
      <c r="M15" s="43"/>
      <c r="N15" s="43"/>
      <c r="O15" s="43"/>
      <c r="P15" s="43"/>
      <c r="Q15" s="43"/>
      <c r="R15" s="54" t="s">
        <v>92</v>
      </c>
      <c r="S15" s="43"/>
      <c r="T15" s="43"/>
      <c r="U15" s="43"/>
      <c r="V15" s="43"/>
      <c r="W15" s="43"/>
      <c r="X15" s="43"/>
      <c r="Y15" s="43"/>
    </row>
    <row r="16" spans="1:25" ht="31.5" customHeight="1">
      <c r="A16" s="43" t="s">
        <v>149</v>
      </c>
      <c r="B16" s="43"/>
      <c r="C16" s="43"/>
      <c r="D16" s="43"/>
      <c r="E16" s="43"/>
      <c r="F16" s="43"/>
      <c r="G16" s="43"/>
      <c r="H16" s="43"/>
      <c r="I16" s="43"/>
      <c r="J16" s="43"/>
      <c r="K16" s="43"/>
      <c r="L16" s="43"/>
      <c r="M16" s="43"/>
      <c r="N16" s="43"/>
      <c r="O16" s="43"/>
      <c r="P16" s="43"/>
      <c r="Q16" s="43"/>
      <c r="R16" s="43"/>
      <c r="S16" s="43"/>
      <c r="T16" s="43"/>
      <c r="U16" s="43"/>
      <c r="V16" s="43"/>
      <c r="W16" s="43"/>
      <c r="X16" s="43"/>
      <c r="Y16" s="43"/>
    </row>
    <row r="17" spans="1:10" ht="27" customHeight="1"/>
    <row r="18" spans="1:10" ht="18" customHeight="1"/>
    <row r="19" spans="1:10" ht="18" customHeight="1"/>
    <row r="20" spans="1:10" ht="18" customHeight="1"/>
    <row r="21" spans="1:10" ht="18" customHeight="1"/>
    <row r="22" spans="1:10" ht="18" customHeight="1">
      <c r="A22" s="1"/>
      <c r="B22" s="3"/>
      <c r="C22" s="1"/>
      <c r="D22" s="1"/>
      <c r="F22" s="1"/>
      <c r="I22" s="1"/>
    </row>
    <row r="23" spans="1:10" ht="18" customHeight="1">
      <c r="A23" s="1"/>
      <c r="B23" s="3"/>
      <c r="I23" s="1"/>
      <c r="J23" s="5"/>
    </row>
    <row r="24" spans="1:10" ht="18" customHeight="1"/>
    <row r="25" spans="1:10" ht="18" customHeight="1">
      <c r="A25" s="1"/>
      <c r="B25" s="6"/>
      <c r="C25" s="1"/>
      <c r="D25" s="1"/>
      <c r="F25" s="1"/>
      <c r="G25" s="1"/>
      <c r="H25" s="1"/>
    </row>
    <row r="26" spans="1:10" ht="18" customHeight="1">
      <c r="A26" s="1"/>
      <c r="B26" s="6"/>
      <c r="C26" s="1"/>
      <c r="D26" s="1"/>
      <c r="F26" s="1"/>
      <c r="G26" s="1"/>
      <c r="H26" s="1"/>
      <c r="I26" s="1"/>
    </row>
    <row r="27" spans="1:10" ht="18" customHeight="1">
      <c r="A27" s="1"/>
      <c r="B27" s="6"/>
      <c r="I27" s="1"/>
      <c r="J27" s="5"/>
    </row>
    <row r="28" spans="1:10" ht="18" customHeight="1"/>
    <row r="29" spans="1:10" ht="18" customHeight="1">
      <c r="A29" s="1"/>
      <c r="B29" s="3"/>
      <c r="C29" s="1"/>
      <c r="D29" s="1"/>
      <c r="F29" s="1"/>
      <c r="G29" s="1"/>
      <c r="H29" s="1"/>
    </row>
    <row r="30" spans="1:10" ht="18" customHeight="1">
      <c r="A30" s="1"/>
      <c r="B30" s="3"/>
      <c r="C30" s="1"/>
      <c r="D30" s="1"/>
      <c r="F30" s="1"/>
      <c r="G30" s="1"/>
      <c r="H30" s="1"/>
    </row>
    <row r="31" spans="1:10" ht="18" customHeight="1">
      <c r="A31" s="1"/>
      <c r="B31" s="3"/>
    </row>
    <row r="32" spans="1:10" ht="18" customHeight="1"/>
    <row r="33" spans="1:7" ht="18" customHeight="1">
      <c r="A33" s="1"/>
      <c r="B33" s="3"/>
      <c r="C33" s="1"/>
      <c r="D33" s="1"/>
      <c r="F33" s="1"/>
      <c r="G33" s="1"/>
    </row>
    <row r="34" spans="1:7" ht="18" customHeight="1">
      <c r="A34" s="1"/>
      <c r="B34" s="3"/>
      <c r="C34" s="7"/>
      <c r="D34" s="7"/>
      <c r="F34" s="7"/>
      <c r="G34" s="7"/>
    </row>
    <row r="35" spans="1:7" ht="18" customHeight="1"/>
    <row r="36" spans="1:7" ht="18" customHeight="1">
      <c r="A36" s="1"/>
      <c r="B36" s="2"/>
      <c r="C36" s="8"/>
    </row>
    <row r="37" spans="1:7" ht="18" customHeight="1"/>
    <row r="38" spans="1:7" ht="18" customHeight="1">
      <c r="A38" s="1"/>
      <c r="B38" s="2"/>
    </row>
    <row r="39" spans="1:7" ht="18" customHeight="1"/>
    <row r="40" spans="1:7" ht="18" customHeight="1">
      <c r="A40" s="1"/>
      <c r="B40" s="3"/>
      <c r="C40" s="9"/>
      <c r="D40" s="10"/>
    </row>
    <row r="41" spans="1:7" ht="18" customHeight="1">
      <c r="A41" s="1"/>
      <c r="B41" s="3"/>
      <c r="C41" s="7"/>
      <c r="D41" s="7"/>
    </row>
    <row r="42" spans="1:7" ht="18" customHeight="1"/>
    <row r="43" spans="1:7" ht="18" customHeight="1">
      <c r="A43" s="1"/>
      <c r="B43" s="3"/>
      <c r="C43" s="9"/>
      <c r="D43" s="10"/>
    </row>
    <row r="44" spans="1:7" ht="18" customHeight="1">
      <c r="A44" s="1"/>
      <c r="B44" s="3"/>
      <c r="C44" s="7"/>
      <c r="D44" s="7"/>
    </row>
    <row r="45" spans="1:7" ht="18" customHeight="1"/>
    <row r="46" spans="1:7" ht="18" customHeight="1">
      <c r="A46" s="1"/>
      <c r="C46" s="11"/>
      <c r="G46" s="1"/>
    </row>
    <row r="47" spans="1:7" ht="18" customHeight="1"/>
  </sheetData>
  <sheetProtection password="FCC1" sheet="1" selectLockedCells="1"/>
  <dataConsolidate/>
  <mergeCells count="17">
    <mergeCell ref="B4:D4"/>
    <mergeCell ref="B5:D5"/>
    <mergeCell ref="W2:Y2"/>
    <mergeCell ref="A2:A3"/>
    <mergeCell ref="B2:D3"/>
    <mergeCell ref="E2:E3"/>
    <mergeCell ref="F2:K2"/>
    <mergeCell ref="L2:Q2"/>
    <mergeCell ref="R2:V2"/>
    <mergeCell ref="B12:D12"/>
    <mergeCell ref="B13:D13"/>
    <mergeCell ref="B6:D6"/>
    <mergeCell ref="B7:D7"/>
    <mergeCell ref="B8:D8"/>
    <mergeCell ref="B9:D9"/>
    <mergeCell ref="B10:D10"/>
    <mergeCell ref="B11:D11"/>
  </mergeCells>
  <phoneticPr fontId="1"/>
  <conditionalFormatting sqref="R14">
    <cfRule type="expression" dxfId="1" priority="2">
      <formula>$R$14&lt;&gt;0</formula>
    </cfRule>
  </conditionalFormatting>
  <conditionalFormatting sqref="R15">
    <cfRule type="expression" dxfId="0" priority="1">
      <formula>$R$14&lt;&gt;0</formula>
    </cfRule>
  </conditionalFormatting>
  <dataValidations count="2">
    <dataValidation type="list" allowBlank="1" showInputMessage="1" showErrorMessage="1" sqref="E4:E13" xr:uid="{00000000-0002-0000-0200-000000000000}">
      <formula1>"存続,廃止,廃止（有床診療所化）,廃止（無床診療所化）"</formula1>
    </dataValidation>
    <dataValidation imeMode="disabled" allowBlank="1" showInputMessage="1" showErrorMessage="1" sqref="G5:K13 M5:Q13 S5:V13 X5:Y13" xr:uid="{00000000-0002-0000-0200-000001000000}"/>
  </dataValidations>
  <pageMargins left="0.7" right="0.7" top="0.75" bottom="0.75" header="0.3" footer="0.3"/>
  <pageSetup paperSize="9" scale="63"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election activeCell="A10" sqref="A10"/>
    </sheetView>
  </sheetViews>
  <sheetFormatPr defaultRowHeight="13.5"/>
  <sheetData>
    <row r="1" spans="1:1">
      <c r="A1" t="s">
        <v>135</v>
      </c>
    </row>
    <row r="2" spans="1:1">
      <c r="A2" t="s">
        <v>136</v>
      </c>
    </row>
    <row r="3" spans="1:1">
      <c r="A3" t="s">
        <v>137</v>
      </c>
    </row>
    <row r="4" spans="1:1">
      <c r="A4" t="s">
        <v>138</v>
      </c>
    </row>
    <row r="5" spans="1:1">
      <c r="A5" t="s">
        <v>139</v>
      </c>
    </row>
    <row r="6" spans="1:1">
      <c r="A6" t="s">
        <v>140</v>
      </c>
    </row>
    <row r="7" spans="1:1">
      <c r="A7" t="s">
        <v>141</v>
      </c>
    </row>
    <row r="8" spans="1:1">
      <c r="A8" t="s">
        <v>142</v>
      </c>
    </row>
    <row r="9" spans="1:1">
      <c r="A9" t="s">
        <v>143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活用希望調査票</vt:lpstr>
      <vt:lpstr>支給申請額算定シート </vt:lpstr>
      <vt:lpstr>（参考）病床融通に関する概要</vt:lpstr>
      <vt:lpstr>Sheet1</vt:lpstr>
      <vt:lpstr>'（参考）病床融通に関する概要'!Print_Area</vt:lpstr>
      <vt:lpstr>活用希望調査票!Print_Area</vt:lpstr>
      <vt:lpstr>'支給申請額算定シート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2020-11-04T04:37:44Z</dcterms:created>
  <dcterms:modified xsi:type="dcterms:W3CDTF">2026-09-08T11:39:51Z</dcterms:modified>
</cp:coreProperties>
</file>