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2FB94806-6ABC-4388-9C5D-76393E54FE95}"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【総額及び平均額】賃上げ支援事業実績報告書!$A$9:$W$45</definedName>
    <definedName name="_xlnm._FilterDatabase" localSheetId="3" hidden="1">'【総額及び平均額】賃上げ支援事業実績報告書（法人単位）'!$A$9:$W$45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D12" i="125" l="1"/>
  <c r="G6" i="122" s="1"/>
  <c r="A2" i="125"/>
  <c r="E4" i="122" s="1"/>
  <c r="I5" i="123" l="1"/>
  <c r="D5" i="123"/>
  <c r="E5" i="123" s="1"/>
  <c r="I4" i="123"/>
  <c r="G14" i="122" s="1"/>
  <c r="D4" i="123"/>
  <c r="E4" i="123" s="1"/>
  <c r="G3" i="122" l="1"/>
  <c r="I5" i="111"/>
  <c r="I4" i="111"/>
  <c r="D5" i="111"/>
  <c r="E5" i="111" s="1"/>
  <c r="G5" i="122" l="1"/>
  <c r="E6" i="122" s="1"/>
  <c r="G7" i="122" l="1"/>
  <c r="E7" i="122" s="1"/>
  <c r="G14" i="97"/>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例：（４月の対象職員11名＋５月の対象職員9名）÷２ヶ月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例：100,000円÷（４月の対象職員11名＋５月の対象職員9名）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例：（４月の対象職員66名＋５月の対象職員64名）÷２ヶ月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例：390,000円÷（４月の対象職員66名＋５月の対象職員64名）</t>
        </r>
      </text>
    </comment>
  </commentList>
</comments>
</file>

<file path=xl/sharedStrings.xml><?xml version="1.0" encoding="utf-8"?>
<sst xmlns="http://schemas.openxmlformats.org/spreadsheetml/2006/main" count="782" uniqueCount="188">
  <si>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</si>
  <si>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</si>
  <si>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</si>
  <si>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</si>
  <si>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</si>
  <si>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</si>
  <si>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</si>
  <si>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</si>
  <si>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</si>
  <si>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</si>
  <si>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</si>
  <si>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</si>
  <si>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</si>
  <si>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</si>
  <si>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</si>
  <si>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</si>
  <si>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</si>
  <si>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</si>
  <si>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</si>
  <si>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</si>
  <si>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</si>
  <si>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</si>
  <si>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</si>
  <si>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</si>
  <si>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</si>
  <si>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</si>
  <si>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</si>
  <si>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</si>
  <si>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</si>
  <si>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</si>
  <si>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</si>
  <si>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</si>
  <si>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</si>
  <si>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</si>
  <si>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</si>
  <si>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</si>
  <si>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</si>
  <si>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</si>
  <si>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</si>
  <si>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</si>
  <si>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</si>
  <si>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</si>
  <si>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</si>
  <si>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</si>
  <si>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</si>
  <si>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</si>
  <si>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</si>
  <si>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</si>
  <si>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</si>
  <si>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</si>
  <si>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</si>
  <si>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</si>
  <si>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</si>
  <si>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</si>
  <si>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</si>
  <si>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</si>
  <si>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</si>
  <si>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</si>
  <si>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</si>
  <si>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</si>
  <si>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</si>
  <si>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</si>
  <si>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</si>
  <si>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</si>
  <si>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</si>
  <si>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</si>
  <si>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</si>
  <si>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</si>
  <si>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</si>
  <si>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</si>
  <si>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</si>
  <si>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</si>
  <si>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</si>
  <si>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</si>
  <si>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</si>
  <si>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</si>
  <si>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</si>
  <si>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</si>
  <si>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</si>
  <si>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</si>
  <si>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</si>
  <si>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</si>
  <si>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</si>
  <si>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</si>
  <si>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</si>
  <si>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</si>
  <si>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</si>
  <si>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</si>
  <si>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</si>
  <si>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</si>
  <si>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</si>
  <si>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</si>
  <si>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</si>
  <si>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</si>
  <si>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</si>
  <si>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</si>
  <si>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</si>
  <si>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</si>
  <si>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</si>
  <si>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</si>
  <si>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</si>
  <si>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</si>
  <si>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</si>
  <si>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</si>
  <si>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</si>
  <si>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</si>
  <si>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</si>
  <si>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</si>
  <si>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</si>
  <si>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</si>
  <si>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　基本給の引き上げ（①対象人数×②月額×③月数）÷①対象人数）</t>
    <rPh sb="1" eb="4">
      <t>キホンキュウ</t>
    </rPh>
    <rPh sb="5" eb="6">
      <t>ヒ</t>
    </rPh>
    <rPh sb="7" eb="8">
      <t>ア</t>
    </rPh>
    <phoneticPr fontId="36"/>
  </si>
  <si>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6"/>
  </si>
  <si>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</si>
  <si>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</si>
  <si>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</si>
  <si>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</si>
  <si>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</si>
  <si>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</si>
  <si>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</si>
  <si>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</si>
  <si>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</si>
  <si>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❸：賃上げ支援事業の支給額（直接入力）</t>
    <rPh sb="2" eb="4">
      <t>チンア</t>
    </rPh>
    <rPh sb="5" eb="7">
      <t>シエン</t>
    </rPh>
    <rPh sb="7" eb="9">
      <t>ジギョウ</t>
    </rPh>
    <rPh sb="10" eb="13">
      <t>シキュウガク</t>
    </rPh>
    <rPh sb="14" eb="16">
      <t>チョクセツ</t>
    </rPh>
    <rPh sb="16" eb="18">
      <t>ニュウリョク</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</si>
  <si>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</si>
  <si>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</si>
  <si>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</si>
  <si>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</si>
  <si>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</si>
  <si>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</si>
  <si>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</si>
  <si>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</si>
  <si>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</si>
  <si>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</si>
  <si>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</si>
  <si>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</si>
  <si>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</si>
  <si>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</si>
  <si>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</si>
  <si>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</si>
  <si>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t>薬剤師の賃金改善の内容</t>
    <rPh sb="0" eb="3">
      <t>ヤクザイシ</t>
    </rPh>
    <rPh sb="4" eb="6">
      <t>チンギン</t>
    </rPh>
    <rPh sb="6" eb="8">
      <t>カイゼン</t>
    </rPh>
    <rPh sb="9" eb="11">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</si>
  <si>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</si>
  <si>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</si>
  <si>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</si>
  <si>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</si>
  <si>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</si>
  <si>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○○医院</t>
    <rPh sb="2" eb="4">
      <t>イイン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</si>
  <si>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</si>
  <si>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</si>
  <si>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有床診療所の名称：</t>
    <rPh sb="0" eb="2">
      <t>ユウショウ</t>
    </rPh>
    <rPh sb="2" eb="5">
      <t>シンリョウジョ</t>
    </rPh>
    <rPh sb="6" eb="8">
      <t>メイショウ</t>
    </rPh>
    <phoneticPr fontId="36"/>
  </si>
  <si>
    <t>②月額または
月額換算額</t>
    <rPh sb="1" eb="3">
      <t>ゲツガク</t>
    </rPh>
    <phoneticPr fontId="35"/>
  </si>
  <si>
    <t>　基本給の引き上げ</t>
    <rPh sb="1" eb="4">
      <t>キホンキュウ</t>
    </rPh>
    <rPh sb="5" eb="6">
      <t>ヒ</t>
    </rPh>
    <rPh sb="7" eb="8">
      <t>ア</t>
    </rPh>
    <phoneticPr fontId="36"/>
  </si>
  <si>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6"/>
  </si>
  <si>
    <t>　一時金または特別手当</t>
    <rPh sb="1" eb="4">
      <t>イチジキン</t>
    </rPh>
    <rPh sb="7" eb="9">
      <t>トクベツ</t>
    </rPh>
    <rPh sb="9" eb="11">
      <t>テアテ</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</si>
  <si>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</si>
  <si>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</si>
  <si>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</si>
  <si>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</si>
  <si>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</si>
  <si>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</si>
  <si>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t>○</t>
    <phoneticPr fontId="35"/>
  </si>
  <si>
    <t>×</t>
    <phoneticPr fontId="35"/>
  </si>
  <si>
    <t>開設者（法人の名称等）：</t>
    <rPh sb="0" eb="3">
      <t>カイセツシャ</t>
    </rPh>
    <rPh sb="4" eb="6">
      <t>ホウジン</t>
    </rPh>
    <rPh sb="7" eb="9">
      <t>メイショウ</t>
    </rPh>
    <rPh sb="9" eb="10">
      <t>トウ</t>
    </rPh>
    <phoneticPr fontId="36"/>
  </si>
  <si>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</si>
  <si>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</si>
  <si>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</si>
  <si>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</si>
  <si>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医療法人○○会</t>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</si>
  <si>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phoneticPr fontId="36"/>
  </si>
  <si>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</si>
  <si>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r>
      <t>別記様式２（有床診療所）（第８条関係）</t>
    </r>
    <r>
      <rPr>
        <b/>
        <sz val="14"/>
        <color rgb="FFFF0000"/>
        <rFont val="ＭＳ Ｐゴシック"/>
        <family val="3"/>
        <charset val="128"/>
        <scheme val="minor"/>
      </rPr>
      <t>※有床診療所（施設単位）の報告</t>
    </r>
    <rPh sb="20" eb="22">
      <t>ユウショウ</t>
    </rPh>
    <rPh sb="22" eb="25">
      <t>シンリョウジョ</t>
    </rPh>
    <rPh sb="26" eb="28">
      <t>シセツ</t>
    </rPh>
    <rPh sb="28" eb="30">
      <t>タンイ</t>
    </rPh>
    <rPh sb="32" eb="34">
      <t>ホウコク</t>
    </rPh>
    <phoneticPr fontId="36"/>
  </si>
  <si>
    <r>
      <t xml:space="preserve">別紙２（有床診療所）（第８条関係）
</t>
    </r>
    <r>
      <rPr>
        <b/>
        <sz val="14"/>
        <color rgb="FFFF0000"/>
        <rFont val="ＭＳ Ｐゴシック"/>
        <family val="3"/>
        <charset val="128"/>
        <scheme val="minor"/>
      </rPr>
      <t>※有床診療所（施設単位）の報告</t>
    </r>
    <rPh sb="19" eb="21">
      <t>ユウショウ</t>
    </rPh>
    <rPh sb="21" eb="24">
      <t>シンリョウジョ</t>
    </rPh>
    <rPh sb="25" eb="27">
      <t>シセツ</t>
    </rPh>
    <rPh sb="27" eb="29">
      <t>タンイ</t>
    </rPh>
    <rPh sb="31" eb="33">
      <t>ホウコク</t>
    </rPh>
    <phoneticPr fontId="36"/>
  </si>
  <si>
    <r>
      <t>別記様式２（有床診療所）（第８条関係）</t>
    </r>
    <r>
      <rPr>
        <b/>
        <sz val="14"/>
        <color rgb="FFFF0000"/>
        <rFont val="ＭＳ Ｐゴシック"/>
        <family val="3"/>
        <charset val="128"/>
        <scheme val="minor"/>
      </rPr>
      <t>※有床診療所（法人単位）の報告</t>
    </r>
    <rPh sb="20" eb="22">
      <t>ユウショウ</t>
    </rPh>
    <rPh sb="22" eb="25">
      <t>シンリョウジョ</t>
    </rPh>
    <rPh sb="26" eb="28">
      <t>ホウジン</t>
    </rPh>
    <rPh sb="28" eb="30">
      <t>タンイ</t>
    </rPh>
    <rPh sb="32" eb="34">
      <t>ホウコク</t>
    </rPh>
    <phoneticPr fontId="36"/>
  </si>
  <si>
    <r>
      <t xml:space="preserve">別紙２（有床診療所）（第８条関係）
</t>
    </r>
    <r>
      <rPr>
        <b/>
        <sz val="14"/>
        <color rgb="FFFF0000"/>
        <rFont val="ＭＳ Ｐゴシック"/>
        <family val="3"/>
        <charset val="128"/>
        <scheme val="minor"/>
      </rPr>
      <t>※有床診療所（法人単位）の報告</t>
    </r>
    <rPh sb="19" eb="21">
      <t>ユウショウ</t>
    </rPh>
    <rPh sb="21" eb="24">
      <t>シンリョウジョ</t>
    </rPh>
    <rPh sb="25" eb="27">
      <t>ホウジン</t>
    </rPh>
    <rPh sb="27" eb="29">
      <t>タンイ</t>
    </rPh>
    <rPh sb="31" eb="33">
      <t>ホウコク</t>
    </rPh>
    <phoneticPr fontId="36"/>
  </si>
  <si>
    <t>▲▲医院</t>
    <phoneticPr fontId="35"/>
  </si>
  <si>
    <t>医療機関コード：</t>
    <rPh sb="0" eb="4">
      <t>イリョウキカン</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</si>
  <si>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</si>
  <si>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</si>
  <si>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</si>
  <si>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</si>
  <si>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</si>
  <si>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</si>
  <si>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</si>
  <si>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</si>
  <si>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</si>
  <si>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</si>
  <si>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医療機関コード</t>
    <rPh sb="0" eb="4">
      <t>イリョウキカン</t>
    </rPh>
    <phoneticPr fontId="35"/>
  </si>
  <si>
    <t>○○クリニック</t>
    <phoneticPr fontId="35"/>
  </si>
  <si>
    <t>○○診療所</t>
    <rPh sb="2" eb="5">
      <t>シンリョウジョ</t>
    </rPh>
    <phoneticPr fontId="35"/>
  </si>
  <si>
    <t>クリニック○○</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</si>
</sst>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9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6" fontId="30" fillId="0" borderId="5" xfId="69" applyNumberFormat="1" applyFont="1" applyBorder="1" applyAlignment="1">
      <alignment horizontal="center" vertical="center" wrapText="1"/>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71" applyNumberFormat="1" applyFont="1" applyFill="1" applyBorder="1" applyAlignment="1">
      <alignment horizontal="center" vertical="center" wrapText="1"/>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0" fillId="0" borderId="5" xfId="69" applyFont="1" applyBorder="1" applyAlignment="1">
      <alignment horizontal="center"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179" fontId="30" fillId="35" borderId="5" xfId="69" applyNumberFormat="1" applyFont="1" applyFill="1" applyBorder="1" applyAlignment="1">
      <alignment horizontal="center" vertical="center" wrapText="1"/>
    </xf>
    <xf numFmtId="176" fontId="30" fillId="0" borderId="23" xfId="69" applyNumberFormat="1" applyFont="1" applyBorder="1" applyAlignment="1">
      <alignment horizontal="center" vertical="center" wrapText="1"/>
    </xf>
    <xf numFmtId="0" fontId="51" fillId="0" borderId="1" xfId="69" applyFont="1" applyBorder="1" applyAlignment="1">
      <alignment vertical="center" wrapText="1"/>
    </xf>
    <xf numFmtId="0" fontId="30" fillId="0" borderId="3" xfId="69" applyFont="1" applyBorder="1" applyAlignment="1">
      <alignment vertical="center" wrapText="1"/>
    </xf>
    <xf numFmtId="0" fontId="45" fillId="36" borderId="0" xfId="69" applyFont="1" applyFill="1" applyAlignment="1" applyProtection="1">
      <alignment horizontal="right" vertical="center"/>
      <protection locked="0"/>
    </xf>
    <xf numFmtId="0" fontId="3" fillId="0" borderId="0" xfId="69" applyFont="1">
      <alignment vertical="center"/>
    </xf>
    <xf numFmtId="0" fontId="2" fillId="0" borderId="0" xfId="69" applyFont="1">
      <alignment vertical="center"/>
    </xf>
    <xf numFmtId="0" fontId="45" fillId="0" borderId="0" xfId="69" applyFont="1" applyAlignment="1" applyProtection="1">
      <alignment horizontal="left" vertical="center" wrapText="1"/>
      <protection locked="0"/>
    </xf>
    <xf numFmtId="0" fontId="45" fillId="0" borderId="0" xfId="69" applyFont="1" applyAlignment="1" applyProtection="1">
      <alignment horizontal="right" vertical="center"/>
      <protection locked="0"/>
    </xf>
    <xf numFmtId="0" fontId="1" fillId="0" borderId="0" xfId="69" applyFont="1" applyAlignment="1">
      <alignment vertical="center" wrapText="1"/>
    </xf>
    <xf numFmtId="181"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wrapText="1"/>
      <protection locked="0"/>
    </xf>
    <xf numFmtId="0" fontId="45" fillId="35" borderId="0" xfId="69" applyFont="1" applyFill="1" applyAlignment="1" applyProtection="1">
      <alignment horizontal="right" vertical="center"/>
      <protection locked="0"/>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4"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3024187</xdr:colOff>
      <xdr:row>0</xdr:row>
      <xdr:rowOff>238125</xdr:rowOff>
    </xdr:from>
    <xdr:to>
      <xdr:col>5</xdr:col>
      <xdr:colOff>4447334</xdr:colOff>
      <xdr:row>2</xdr:row>
      <xdr:rowOff>26614</xdr:rowOff>
    </xdr:to>
    <xdr:sp macro="" textlink="">
      <xdr:nvSpPr>
        <xdr:cNvPr id="2" name="テキスト ボックス 1">
          <a:extLst>
            <a:ext uri="{FF2B5EF4-FFF2-40B4-BE49-F238E27FC236}">
              <a16:creationId xmlns:a16="http://schemas.microsoft.com/office/drawing/2014/main" id="{950DFD9A-BF2A-47BF-8EF8-2FFAB27DE6E2}"/>
            </a:ext>
          </a:extLst>
        </xdr:cNvPr>
        <xdr:cNvSpPr txBox="1"/>
      </xdr:nvSpPr>
      <xdr:spPr>
        <a:xfrm>
          <a:off x="11858625" y="238125"/>
          <a:ext cx="1423147" cy="717177"/>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twoCellAnchor>
    <xdr:from>
      <xdr:col>7</xdr:col>
      <xdr:colOff>789214</xdr:colOff>
      <xdr:row>0</xdr:row>
      <xdr:rowOff>95249</xdr:rowOff>
    </xdr:from>
    <xdr:to>
      <xdr:col>7</xdr:col>
      <xdr:colOff>9511393</xdr:colOff>
      <xdr:row>1</xdr:row>
      <xdr:rowOff>489857</xdr:rowOff>
    </xdr:to>
    <xdr:sp macro="" textlink="">
      <xdr:nvSpPr>
        <xdr:cNvPr id="4" name="テキスト ボックス 3">
          <a:extLst>
            <a:ext uri="{FF2B5EF4-FFF2-40B4-BE49-F238E27FC236}">
              <a16:creationId xmlns:a16="http://schemas.microsoft.com/office/drawing/2014/main" id="{ABA5B57D-DD23-4515-81D3-4F195AEE6209}"/>
            </a:ext>
          </a:extLst>
        </xdr:cNvPr>
        <xdr:cNvSpPr txBox="1"/>
      </xdr:nvSpPr>
      <xdr:spPr>
        <a:xfrm>
          <a:off x="17662071" y="95249"/>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244927</xdr:colOff>
      <xdr:row>0</xdr:row>
      <xdr:rowOff>176892</xdr:rowOff>
    </xdr:from>
    <xdr:to>
      <xdr:col>9</xdr:col>
      <xdr:colOff>7388678</xdr:colOff>
      <xdr:row>1</xdr:row>
      <xdr:rowOff>353785</xdr:rowOff>
    </xdr:to>
    <xdr:sp macro="" textlink="">
      <xdr:nvSpPr>
        <xdr:cNvPr id="2" name="テキスト ボックス 1">
          <a:extLst>
            <a:ext uri="{FF2B5EF4-FFF2-40B4-BE49-F238E27FC236}">
              <a16:creationId xmlns:a16="http://schemas.microsoft.com/office/drawing/2014/main" id="{08BD67BA-35D6-477E-907D-84CF077B6376}"/>
            </a:ext>
          </a:extLst>
        </xdr:cNvPr>
        <xdr:cNvSpPr txBox="1"/>
      </xdr:nvSpPr>
      <xdr:spPr>
        <a:xfrm>
          <a:off x="15580177" y="176892"/>
          <a:ext cx="7143751" cy="1115786"/>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1673679</xdr:colOff>
      <xdr:row>0</xdr:row>
      <xdr:rowOff>857250</xdr:rowOff>
    </xdr:from>
    <xdr:to>
      <xdr:col>8</xdr:col>
      <xdr:colOff>3096826</xdr:colOff>
      <xdr:row>2</xdr:row>
      <xdr:rowOff>87847</xdr:rowOff>
    </xdr:to>
    <xdr:sp macro="" textlink="">
      <xdr:nvSpPr>
        <xdr:cNvPr id="3" name="テキスト ボックス 2">
          <a:extLst>
            <a:ext uri="{FF2B5EF4-FFF2-40B4-BE49-F238E27FC236}">
              <a16:creationId xmlns:a16="http://schemas.microsoft.com/office/drawing/2014/main" id="{2186D485-0A90-47C2-90E6-2928322954A4}"/>
            </a:ext>
          </a:extLst>
        </xdr:cNvPr>
        <xdr:cNvSpPr txBox="1"/>
      </xdr:nvSpPr>
      <xdr:spPr>
        <a:xfrm>
          <a:off x="13797643" y="857250"/>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3137647</xdr:colOff>
      <xdr:row>0</xdr:row>
      <xdr:rowOff>179295</xdr:rowOff>
    </xdr:from>
    <xdr:to>
      <xdr:col>5</xdr:col>
      <xdr:colOff>4476751</xdr:colOff>
      <xdr:row>1</xdr:row>
      <xdr:rowOff>571501</xdr:rowOff>
    </xdr:to>
    <xdr:sp macro="" textlink="">
      <xdr:nvSpPr>
        <xdr:cNvPr id="2" name="テキスト ボックス 1">
          <a:extLst>
            <a:ext uri="{FF2B5EF4-FFF2-40B4-BE49-F238E27FC236}">
              <a16:creationId xmlns:a16="http://schemas.microsoft.com/office/drawing/2014/main" id="{52CBAF31-D2AB-4817-8FE0-3808D583158A}"/>
            </a:ext>
          </a:extLst>
        </xdr:cNvPr>
        <xdr:cNvSpPr txBox="1"/>
      </xdr:nvSpPr>
      <xdr:spPr>
        <a:xfrm>
          <a:off x="11955076" y="179295"/>
          <a:ext cx="1339104" cy="718777"/>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twoCellAnchor>
    <xdr:from>
      <xdr:col>7</xdr:col>
      <xdr:colOff>870857</xdr:colOff>
      <xdr:row>0</xdr:row>
      <xdr:rowOff>122464</xdr:rowOff>
    </xdr:from>
    <xdr:to>
      <xdr:col>7</xdr:col>
      <xdr:colOff>9593036</xdr:colOff>
      <xdr:row>1</xdr:row>
      <xdr:rowOff>517072</xdr:rowOff>
    </xdr:to>
    <xdr:sp macro="" textlink="">
      <xdr:nvSpPr>
        <xdr:cNvPr id="4" name="テキスト ボックス 3">
          <a:extLst>
            <a:ext uri="{FF2B5EF4-FFF2-40B4-BE49-F238E27FC236}">
              <a16:creationId xmlns:a16="http://schemas.microsoft.com/office/drawing/2014/main" id="{F39EF94D-036A-4376-9513-F521B5160594}"/>
            </a:ext>
          </a:extLst>
        </xdr:cNvPr>
        <xdr:cNvSpPr txBox="1"/>
      </xdr:nvSpPr>
      <xdr:spPr>
        <a:xfrm>
          <a:off x="17730107" y="122464"/>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400050</xdr:colOff>
      <xdr:row>0</xdr:row>
      <xdr:rowOff>161925</xdr:rowOff>
    </xdr:from>
    <xdr:to>
      <xdr:col>6</xdr:col>
      <xdr:colOff>219075</xdr:colOff>
      <xdr:row>1</xdr:row>
      <xdr:rowOff>180975</xdr:rowOff>
    </xdr:to>
    <xdr:sp macro="" textlink="">
      <xdr:nvSpPr>
        <xdr:cNvPr id="2" name="テキスト ボックス 1">
          <a:extLst>
            <a:ext uri="{FF2B5EF4-FFF2-40B4-BE49-F238E27FC236}">
              <a16:creationId xmlns:a16="http://schemas.microsoft.com/office/drawing/2014/main" id="{9128D516-7AD1-44D6-BA4F-17D268E0098E}"/>
            </a:ext>
          </a:extLst>
        </xdr:cNvPr>
        <xdr:cNvSpPr txBox="1"/>
      </xdr:nvSpPr>
      <xdr:spPr>
        <a:xfrm>
          <a:off x="7458075" y="161925"/>
          <a:ext cx="1190625" cy="561975"/>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78441</xdr:colOff>
      <xdr:row>0</xdr:row>
      <xdr:rowOff>0</xdr:rowOff>
    </xdr:from>
    <xdr:to>
      <xdr:col>9</xdr:col>
      <xdr:colOff>7222192</xdr:colOff>
      <xdr:row>1</xdr:row>
      <xdr:rowOff>182336</xdr:rowOff>
    </xdr:to>
    <xdr:sp macro="" textlink="">
      <xdr:nvSpPr>
        <xdr:cNvPr id="2" name="テキスト ボックス 1">
          <a:extLst>
            <a:ext uri="{FF2B5EF4-FFF2-40B4-BE49-F238E27FC236}">
              <a16:creationId xmlns:a16="http://schemas.microsoft.com/office/drawing/2014/main" id="{9BE3CBCA-AA4C-423B-BE9B-E29278D71AC4}"/>
            </a:ext>
          </a:extLst>
        </xdr:cNvPr>
        <xdr:cNvSpPr txBox="1"/>
      </xdr:nvSpPr>
      <xdr:spPr>
        <a:xfrm>
          <a:off x="15396882" y="0"/>
          <a:ext cx="7143751" cy="11124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1546411</xdr:colOff>
      <xdr:row>0</xdr:row>
      <xdr:rowOff>795618</xdr:rowOff>
    </xdr:from>
    <xdr:to>
      <xdr:col>8</xdr:col>
      <xdr:colOff>2991970</xdr:colOff>
      <xdr:row>1</xdr:row>
      <xdr:rowOff>437030</xdr:rowOff>
    </xdr:to>
    <xdr:sp macro="" textlink="">
      <xdr:nvSpPr>
        <xdr:cNvPr id="3" name="テキスト ボックス 2">
          <a:extLst>
            <a:ext uri="{FF2B5EF4-FFF2-40B4-BE49-F238E27FC236}">
              <a16:creationId xmlns:a16="http://schemas.microsoft.com/office/drawing/2014/main" id="{8154A913-BDB7-4508-A01A-B63E7EAF3D06}"/>
            </a:ext>
          </a:extLst>
        </xdr:cNvPr>
        <xdr:cNvSpPr txBox="1"/>
      </xdr:nvSpPr>
      <xdr:spPr>
        <a:xfrm>
          <a:off x="13659970" y="795618"/>
          <a:ext cx="1445559" cy="571500"/>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70" zoomScaleNormal="85" zoomScaleSheetLayoutView="70" workbookViewId="0">
      <selection activeCell="B42" sqref="B42:B45"/>
    </sheetView>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168</v>
      </c>
      <c r="B1" s="12"/>
      <c r="C1" s="12"/>
      <c r="D1" s="12"/>
      <c r="E1" s="12"/>
      <c r="F1" s="5"/>
      <c r="G1" s="26"/>
    </row>
    <row r="2" spans="1:12" ht="46.5" customHeight="1">
      <c r="A2" s="63" t="s">
        <v>142</v>
      </c>
      <c r="B2" s="64"/>
      <c r="C2" s="64"/>
      <c r="D2" s="64"/>
      <c r="E2" s="64"/>
      <c r="F2" s="64"/>
      <c r="G2" s="64"/>
      <c r="H2" s="40" t="s">
        <v>51</v>
      </c>
    </row>
    <row r="3" spans="1:12" ht="32.25" customHeight="1">
      <c r="A3" s="17" t="s">
        <v>50</v>
      </c>
      <c r="B3" s="77" t="s">
        <v>165</v>
      </c>
      <c r="C3" s="77"/>
      <c r="D3" s="58" t="s">
        <v>173</v>
      </c>
      <c r="E3" s="49">
        <v>4612345678</v>
      </c>
      <c r="F3" s="17" t="s">
        <v>120</v>
      </c>
      <c r="G3" s="19">
        <f>SUM($G$10:$G$14)</f>
        <v>720000</v>
      </c>
      <c r="H3" s="60" t="s">
        <v>174</v>
      </c>
    </row>
    <row r="4" spans="1:12" ht="26.25" customHeight="1">
      <c r="A4" s="17" t="s">
        <v>147</v>
      </c>
      <c r="B4" s="78" t="s">
        <v>172</v>
      </c>
      <c r="C4" s="78"/>
      <c r="D4" s="18"/>
      <c r="E4" s="59"/>
      <c r="F4" s="39" t="s">
        <v>119</v>
      </c>
      <c r="G4" s="50">
        <v>0</v>
      </c>
      <c r="H4" s="60" t="s">
        <v>175</v>
      </c>
    </row>
    <row r="5" spans="1:12" ht="45.75" customHeight="1">
      <c r="A5" s="76" t="s">
        <v>157</v>
      </c>
      <c r="B5" s="76"/>
      <c r="C5" s="76"/>
      <c r="D5" s="76"/>
      <c r="E5" s="55"/>
      <c r="F5" s="39" t="s">
        <v>139</v>
      </c>
      <c r="G5" s="19">
        <f>ROUNDDOWN(G3-G4,-3)</f>
        <v>720000</v>
      </c>
      <c r="H5" s="60" t="s">
        <v>176</v>
      </c>
      <c r="I5" s="56" t="s">
        <v>158</v>
      </c>
      <c r="J5" s="56" t="s">
        <v>159</v>
      </c>
    </row>
    <row r="6" spans="1:12" ht="41.25" customHeight="1">
      <c r="A6" s="17" t="s">
        <v>140</v>
      </c>
      <c r="B6" s="18"/>
      <c r="C6" s="18"/>
      <c r="D6" s="18"/>
      <c r="E6" s="19" t="str">
        <f>IF(G5&gt;=G6,"○","×")</f>
        <v>○</v>
      </c>
      <c r="F6" s="17" t="s">
        <v>121</v>
      </c>
      <c r="G6" s="50">
        <v>720000</v>
      </c>
      <c r="H6" s="60" t="s">
        <v>177</v>
      </c>
    </row>
    <row r="7" spans="1:12" ht="26.25" customHeight="1">
      <c r="A7" s="17" t="s">
        <v>62</v>
      </c>
      <c r="B7" s="18"/>
      <c r="C7" s="18"/>
      <c r="D7" s="18"/>
      <c r="E7" s="20">
        <f>G6-G7</f>
        <v>720000</v>
      </c>
      <c r="F7" s="17" t="s">
        <v>118</v>
      </c>
      <c r="G7" s="19">
        <f>IF(ROUNDDOWN(G6-G5,-3)&lt;=0,0,ROUNDDOWN(G6-G5,-3))</f>
        <v>0</v>
      </c>
      <c r="H7" s="60" t="s">
        <v>178</v>
      </c>
    </row>
    <row r="8" spans="1:12" ht="41.25" customHeight="1">
      <c r="A8" s="48" t="s">
        <v>154</v>
      </c>
      <c r="B8" s="69" t="s">
        <v>155</v>
      </c>
      <c r="C8" s="70"/>
      <c r="D8" s="70"/>
      <c r="E8" s="71"/>
      <c r="F8" s="75" t="s">
        <v>55</v>
      </c>
      <c r="G8" s="75"/>
      <c r="H8" s="8"/>
    </row>
    <row r="9" spans="1:12" s="35" customFormat="1" ht="66" customHeight="1">
      <c r="A9" s="32" t="s">
        <v>112</v>
      </c>
      <c r="B9" s="33" t="s">
        <v>100</v>
      </c>
      <c r="C9" s="33" t="s">
        <v>113</v>
      </c>
      <c r="D9" s="33" t="s">
        <v>99</v>
      </c>
      <c r="E9" s="33" t="s">
        <v>115</v>
      </c>
      <c r="F9" s="67" t="s">
        <v>122</v>
      </c>
      <c r="G9" s="68"/>
      <c r="H9" s="34" t="s">
        <v>101</v>
      </c>
    </row>
    <row r="10" spans="1:12" ht="50.25" customHeight="1">
      <c r="A10" s="11" t="s">
        <v>149</v>
      </c>
      <c r="B10" s="61"/>
      <c r="C10" s="16"/>
      <c r="D10" s="38"/>
      <c r="E10" s="16"/>
      <c r="F10" s="11"/>
      <c r="G10" s="27">
        <f>B10*C10*D10</f>
        <v>0</v>
      </c>
      <c r="H10" s="15" t="s">
        <v>123</v>
      </c>
    </row>
    <row r="11" spans="1:12" ht="57" customHeight="1">
      <c r="A11" s="11" t="s">
        <v>150</v>
      </c>
      <c r="B11" s="61">
        <v>10</v>
      </c>
      <c r="C11" s="16">
        <v>3000</v>
      </c>
      <c r="D11" s="38">
        <v>2</v>
      </c>
      <c r="E11" s="16">
        <v>9000</v>
      </c>
      <c r="F11" s="11"/>
      <c r="G11" s="27">
        <f t="shared" ref="G11:G12" si="0">B11*C11*D11</f>
        <v>60000</v>
      </c>
      <c r="H11" s="15" t="s">
        <v>124</v>
      </c>
    </row>
    <row r="12" spans="1:12" ht="80.25" customHeight="1">
      <c r="A12" s="11" t="s">
        <v>164</v>
      </c>
      <c r="B12" s="61"/>
      <c r="C12" s="16"/>
      <c r="D12" s="38"/>
      <c r="E12" s="37"/>
      <c r="F12" s="11"/>
      <c r="G12" s="27">
        <f t="shared" si="0"/>
        <v>0</v>
      </c>
      <c r="H12" s="15" t="s">
        <v>130</v>
      </c>
    </row>
    <row r="13" spans="1:12" ht="50.1" customHeight="1">
      <c r="A13" s="11" t="s">
        <v>151</v>
      </c>
      <c r="B13" s="61">
        <v>10</v>
      </c>
      <c r="C13" s="16">
        <v>10500</v>
      </c>
      <c r="D13" s="51">
        <v>4</v>
      </c>
      <c r="E13" s="52"/>
      <c r="F13" s="53"/>
      <c r="G13" s="27">
        <f>B13*C13*D13</f>
        <v>420000</v>
      </c>
      <c r="H13" s="15" t="s">
        <v>153</v>
      </c>
      <c r="I13" s="6">
        <v>4</v>
      </c>
      <c r="J13" s="6">
        <v>3</v>
      </c>
      <c r="K13" s="6">
        <v>2</v>
      </c>
      <c r="L13" s="6">
        <v>1</v>
      </c>
    </row>
    <row r="14" spans="1:12" ht="73.5" customHeight="1">
      <c r="A14" s="65"/>
      <c r="B14" s="66"/>
      <c r="C14" s="66"/>
      <c r="D14" s="66"/>
      <c r="E14" s="66"/>
      <c r="F14" s="54" t="s">
        <v>162</v>
      </c>
      <c r="G14" s="16">
        <f>'別紙（2.0％超部分算定シート）'!I4+'別紙（2.0％超部分算定シート）'!I5+'別紙（2.0％超部分算定シート）'!I6</f>
        <v>240000</v>
      </c>
      <c r="H14" s="15" t="s">
        <v>131</v>
      </c>
    </row>
    <row r="15" spans="1:12" ht="55.5" customHeight="1">
      <c r="A15" s="72" t="s">
        <v>152</v>
      </c>
      <c r="B15" s="73"/>
      <c r="C15" s="73"/>
      <c r="D15" s="73"/>
      <c r="E15" s="73"/>
      <c r="F15" s="73"/>
      <c r="G15" s="74"/>
      <c r="H15" s="15"/>
    </row>
    <row r="16" spans="1:12" s="35" customFormat="1" ht="72.75" customHeight="1">
      <c r="A16" s="32" t="s">
        <v>117</v>
      </c>
      <c r="B16" s="33" t="s">
        <v>100</v>
      </c>
      <c r="C16" s="33" t="s">
        <v>148</v>
      </c>
      <c r="D16" s="33" t="s">
        <v>99</v>
      </c>
      <c r="E16" s="33" t="s">
        <v>115</v>
      </c>
      <c r="F16" s="67" t="s">
        <v>122</v>
      </c>
      <c r="G16" s="68"/>
      <c r="H16" s="34" t="s">
        <v>101</v>
      </c>
    </row>
    <row r="17" spans="1:12" ht="37.5" customHeight="1">
      <c r="A17" s="11" t="s">
        <v>149</v>
      </c>
      <c r="B17" s="61"/>
      <c r="C17" s="16"/>
      <c r="D17" s="38"/>
      <c r="E17" s="16"/>
      <c r="F17" s="11"/>
      <c r="G17" s="27">
        <f t="shared" ref="G17:G44" si="1">B17*C17*D17</f>
        <v>0</v>
      </c>
      <c r="H17" s="15" t="s">
        <v>123</v>
      </c>
    </row>
    <row r="18" spans="1:12" ht="46.5" customHeight="1">
      <c r="A18" s="11" t="s">
        <v>150</v>
      </c>
      <c r="B18" s="61">
        <v>10</v>
      </c>
      <c r="C18" s="16">
        <v>5000</v>
      </c>
      <c r="D18" s="38">
        <v>2</v>
      </c>
      <c r="E18" s="16">
        <v>5000</v>
      </c>
      <c r="F18" s="11"/>
      <c r="G18" s="27">
        <f t="shared" si="1"/>
        <v>100000</v>
      </c>
      <c r="H18" s="15" t="s">
        <v>124</v>
      </c>
    </row>
    <row r="19" spans="1:12" ht="80.25" customHeight="1">
      <c r="A19" s="11" t="s">
        <v>164</v>
      </c>
      <c r="B19" s="61"/>
      <c r="C19" s="16"/>
      <c r="D19" s="38"/>
      <c r="E19" s="37"/>
      <c r="F19" s="11"/>
      <c r="G19" s="27">
        <f t="shared" si="1"/>
        <v>0</v>
      </c>
      <c r="H19" s="15" t="s">
        <v>130</v>
      </c>
    </row>
    <row r="20" spans="1:12" ht="40.5" customHeight="1">
      <c r="A20" s="11" t="s">
        <v>151</v>
      </c>
      <c r="B20" s="61">
        <v>10</v>
      </c>
      <c r="C20" s="16">
        <v>15500</v>
      </c>
      <c r="D20" s="51">
        <v>4</v>
      </c>
      <c r="E20" s="52"/>
      <c r="F20" s="53"/>
      <c r="G20" s="27">
        <f>B20*C20*D20</f>
        <v>620000</v>
      </c>
      <c r="H20" s="15" t="s">
        <v>153</v>
      </c>
      <c r="I20" s="6">
        <v>4</v>
      </c>
      <c r="J20" s="6">
        <v>3</v>
      </c>
      <c r="K20" s="6">
        <v>2</v>
      </c>
      <c r="L20" s="6">
        <v>1</v>
      </c>
    </row>
    <row r="21" spans="1:12" s="35" customFormat="1" ht="72.75" customHeight="1">
      <c r="A21" s="32" t="s">
        <v>116</v>
      </c>
      <c r="B21" s="33" t="s">
        <v>100</v>
      </c>
      <c r="C21" s="33" t="s">
        <v>148</v>
      </c>
      <c r="D21" s="33" t="s">
        <v>99</v>
      </c>
      <c r="E21" s="33" t="s">
        <v>115</v>
      </c>
      <c r="F21" s="67" t="s">
        <v>122</v>
      </c>
      <c r="G21" s="68"/>
      <c r="H21" s="34" t="s">
        <v>101</v>
      </c>
    </row>
    <row r="22" spans="1:12" ht="36.75" customHeight="1">
      <c r="A22" s="11" t="s">
        <v>149</v>
      </c>
      <c r="B22" s="61"/>
      <c r="C22" s="16"/>
      <c r="D22" s="38"/>
      <c r="E22" s="16"/>
      <c r="F22" s="11"/>
      <c r="G22" s="27">
        <f t="shared" si="1"/>
        <v>0</v>
      </c>
      <c r="H22" s="15" t="s">
        <v>123</v>
      </c>
    </row>
    <row r="23" spans="1:12" ht="49.5" customHeight="1">
      <c r="A23" s="11" t="s">
        <v>150</v>
      </c>
      <c r="B23" s="61"/>
      <c r="C23" s="16"/>
      <c r="D23" s="38"/>
      <c r="E23" s="16"/>
      <c r="F23" s="11"/>
      <c r="G23" s="27">
        <f t="shared" si="1"/>
        <v>0</v>
      </c>
      <c r="H23" s="15" t="s">
        <v>124</v>
      </c>
    </row>
    <row r="24" spans="1:12" ht="80.25" customHeight="1">
      <c r="A24" s="11" t="s">
        <v>164</v>
      </c>
      <c r="B24" s="61"/>
      <c r="C24" s="16"/>
      <c r="D24" s="38"/>
      <c r="E24" s="37"/>
      <c r="F24" s="11"/>
      <c r="G24" s="27">
        <f t="shared" si="1"/>
        <v>0</v>
      </c>
      <c r="H24" s="15" t="s">
        <v>130</v>
      </c>
    </row>
    <row r="25" spans="1:12" ht="39" customHeight="1">
      <c r="A25" s="11" t="s">
        <v>151</v>
      </c>
      <c r="B25" s="61"/>
      <c r="C25" s="16"/>
      <c r="D25" s="51"/>
      <c r="E25" s="52"/>
      <c r="F25" s="53"/>
      <c r="G25" s="27">
        <f>B25*C25*D25</f>
        <v>0</v>
      </c>
      <c r="H25" s="15" t="s">
        <v>153</v>
      </c>
      <c r="I25" s="6">
        <v>4</v>
      </c>
      <c r="J25" s="6">
        <v>3</v>
      </c>
      <c r="K25" s="6">
        <v>2</v>
      </c>
      <c r="L25" s="6">
        <v>1</v>
      </c>
    </row>
    <row r="26" spans="1:12" s="35" customFormat="1" ht="72.75" customHeight="1">
      <c r="A26" s="32" t="s">
        <v>136</v>
      </c>
      <c r="B26" s="33" t="s">
        <v>100</v>
      </c>
      <c r="C26" s="33" t="s">
        <v>148</v>
      </c>
      <c r="D26" s="33" t="s">
        <v>99</v>
      </c>
      <c r="E26" s="33" t="s">
        <v>115</v>
      </c>
      <c r="F26" s="67" t="s">
        <v>122</v>
      </c>
      <c r="G26" s="68"/>
      <c r="H26" s="34" t="s">
        <v>101</v>
      </c>
    </row>
    <row r="27" spans="1:12" ht="50.25" customHeight="1">
      <c r="A27" s="11" t="s">
        <v>149</v>
      </c>
      <c r="B27" s="61"/>
      <c r="C27" s="16"/>
      <c r="D27" s="38"/>
      <c r="E27" s="16"/>
      <c r="F27" s="11"/>
      <c r="G27" s="27">
        <f t="shared" si="1"/>
        <v>0</v>
      </c>
      <c r="H27" s="15" t="s">
        <v>123</v>
      </c>
    </row>
    <row r="28" spans="1:12" ht="57" customHeight="1">
      <c r="A28" s="11" t="s">
        <v>150</v>
      </c>
      <c r="B28" s="61"/>
      <c r="C28" s="16"/>
      <c r="D28" s="38"/>
      <c r="E28" s="16"/>
      <c r="F28" s="11"/>
      <c r="G28" s="27">
        <f t="shared" si="1"/>
        <v>0</v>
      </c>
      <c r="H28" s="15" t="s">
        <v>124</v>
      </c>
    </row>
    <row r="29" spans="1:12" ht="80.25" customHeight="1">
      <c r="A29" s="11" t="s">
        <v>164</v>
      </c>
      <c r="B29" s="61"/>
      <c r="C29" s="16"/>
      <c r="D29" s="38"/>
      <c r="E29" s="37"/>
      <c r="F29" s="11"/>
      <c r="G29" s="27">
        <f t="shared" si="1"/>
        <v>0</v>
      </c>
      <c r="H29" s="15" t="s">
        <v>130</v>
      </c>
    </row>
    <row r="30" spans="1:12" ht="50.1" customHeight="1">
      <c r="A30" s="11" t="s">
        <v>151</v>
      </c>
      <c r="B30" s="61"/>
      <c r="C30" s="16"/>
      <c r="D30" s="51"/>
      <c r="E30" s="52"/>
      <c r="F30" s="53"/>
      <c r="G30" s="27">
        <f>B30*C30*D30</f>
        <v>0</v>
      </c>
      <c r="H30" s="15" t="s">
        <v>153</v>
      </c>
      <c r="I30" s="6">
        <v>4</v>
      </c>
      <c r="J30" s="6">
        <v>3</v>
      </c>
      <c r="K30" s="6">
        <v>2</v>
      </c>
      <c r="L30" s="6">
        <v>1</v>
      </c>
    </row>
    <row r="31" spans="1:12" s="35" customFormat="1" ht="72.75" customHeight="1">
      <c r="A31" s="32" t="s">
        <v>137</v>
      </c>
      <c r="B31" s="33" t="s">
        <v>100</v>
      </c>
      <c r="C31" s="33" t="s">
        <v>148</v>
      </c>
      <c r="D31" s="33" t="s">
        <v>99</v>
      </c>
      <c r="E31" s="33" t="s">
        <v>115</v>
      </c>
      <c r="F31" s="67" t="s">
        <v>122</v>
      </c>
      <c r="G31" s="68"/>
      <c r="H31" s="34" t="s">
        <v>101</v>
      </c>
    </row>
    <row r="32" spans="1:12" ht="50.25" customHeight="1">
      <c r="A32" s="11" t="s">
        <v>149</v>
      </c>
      <c r="B32" s="61"/>
      <c r="C32" s="16"/>
      <c r="D32" s="38"/>
      <c r="E32" s="16"/>
      <c r="F32" s="11"/>
      <c r="G32" s="27">
        <f t="shared" si="1"/>
        <v>0</v>
      </c>
      <c r="H32" s="15" t="s">
        <v>123</v>
      </c>
    </row>
    <row r="33" spans="1:12" ht="57" customHeight="1">
      <c r="A33" s="11" t="s">
        <v>150</v>
      </c>
      <c r="B33" s="61"/>
      <c r="C33" s="16"/>
      <c r="D33" s="38"/>
      <c r="E33" s="16"/>
      <c r="F33" s="11"/>
      <c r="G33" s="27">
        <f t="shared" si="1"/>
        <v>0</v>
      </c>
      <c r="H33" s="15" t="s">
        <v>124</v>
      </c>
    </row>
    <row r="34" spans="1:12" ht="80.25" customHeight="1">
      <c r="A34" s="11" t="s">
        <v>164</v>
      </c>
      <c r="B34" s="61"/>
      <c r="C34" s="16"/>
      <c r="D34" s="38"/>
      <c r="E34" s="37"/>
      <c r="F34" s="11"/>
      <c r="G34" s="27">
        <f t="shared" si="1"/>
        <v>0</v>
      </c>
      <c r="H34" s="15" t="s">
        <v>130</v>
      </c>
    </row>
    <row r="35" spans="1:12" ht="50.1" customHeight="1">
      <c r="A35" s="11" t="s">
        <v>151</v>
      </c>
      <c r="B35" s="61"/>
      <c r="C35" s="16"/>
      <c r="D35" s="51"/>
      <c r="E35" s="52"/>
      <c r="F35" s="53"/>
      <c r="G35" s="27">
        <f>B35*C35*D35</f>
        <v>0</v>
      </c>
      <c r="H35" s="15" t="s">
        <v>153</v>
      </c>
      <c r="I35" s="6">
        <v>4</v>
      </c>
      <c r="J35" s="6">
        <v>3</v>
      </c>
      <c r="K35" s="6">
        <v>2</v>
      </c>
      <c r="L35" s="6">
        <v>1</v>
      </c>
    </row>
    <row r="36" spans="1:12" s="35" customFormat="1" ht="72.75" customHeight="1">
      <c r="A36" s="32" t="s">
        <v>138</v>
      </c>
      <c r="B36" s="33" t="s">
        <v>100</v>
      </c>
      <c r="C36" s="33" t="s">
        <v>148</v>
      </c>
      <c r="D36" s="33" t="s">
        <v>99</v>
      </c>
      <c r="E36" s="33" t="s">
        <v>115</v>
      </c>
      <c r="F36" s="67" t="s">
        <v>122</v>
      </c>
      <c r="G36" s="68"/>
      <c r="H36" s="34" t="s">
        <v>101</v>
      </c>
    </row>
    <row r="37" spans="1:12" ht="50.25" customHeight="1">
      <c r="A37" s="11" t="s">
        <v>149</v>
      </c>
      <c r="B37" s="61"/>
      <c r="C37" s="16"/>
      <c r="D37" s="38"/>
      <c r="E37" s="16"/>
      <c r="F37" s="11"/>
      <c r="G37" s="27">
        <f t="shared" si="1"/>
        <v>0</v>
      </c>
      <c r="H37" s="15" t="s">
        <v>123</v>
      </c>
    </row>
    <row r="38" spans="1:12" ht="57" customHeight="1">
      <c r="A38" s="11" t="s">
        <v>150</v>
      </c>
      <c r="B38" s="61"/>
      <c r="C38" s="16"/>
      <c r="D38" s="38"/>
      <c r="E38" s="16"/>
      <c r="F38" s="11"/>
      <c r="G38" s="27">
        <f t="shared" si="1"/>
        <v>0</v>
      </c>
      <c r="H38" s="15" t="s">
        <v>124</v>
      </c>
    </row>
    <row r="39" spans="1:12" ht="80.25" customHeight="1">
      <c r="A39" s="11" t="s">
        <v>164</v>
      </c>
      <c r="B39" s="61"/>
      <c r="C39" s="16"/>
      <c r="D39" s="38"/>
      <c r="E39" s="37"/>
      <c r="F39" s="11"/>
      <c r="G39" s="27">
        <f t="shared" si="1"/>
        <v>0</v>
      </c>
      <c r="H39" s="15" t="s">
        <v>130</v>
      </c>
    </row>
    <row r="40" spans="1:12" ht="50.1" customHeight="1">
      <c r="A40" s="11" t="s">
        <v>151</v>
      </c>
      <c r="B40" s="61"/>
      <c r="C40" s="16"/>
      <c r="D40" s="51"/>
      <c r="E40" s="52"/>
      <c r="F40" s="53"/>
      <c r="G40" s="27">
        <f>B40*C40*D40</f>
        <v>0</v>
      </c>
      <c r="H40" s="15" t="s">
        <v>153</v>
      </c>
      <c r="I40" s="6">
        <v>4</v>
      </c>
      <c r="J40" s="6">
        <v>3</v>
      </c>
      <c r="K40" s="6">
        <v>2</v>
      </c>
      <c r="L40" s="6">
        <v>1</v>
      </c>
    </row>
    <row r="41" spans="1:12" s="35" customFormat="1" ht="83.25" customHeight="1">
      <c r="A41" s="32" t="s">
        <v>163</v>
      </c>
      <c r="B41" s="33" t="s">
        <v>100</v>
      </c>
      <c r="C41" s="33" t="s">
        <v>148</v>
      </c>
      <c r="D41" s="33" t="s">
        <v>99</v>
      </c>
      <c r="E41" s="33" t="s">
        <v>115</v>
      </c>
      <c r="F41" s="67" t="s">
        <v>122</v>
      </c>
      <c r="G41" s="68"/>
      <c r="H41" s="34" t="s">
        <v>101</v>
      </c>
    </row>
    <row r="42" spans="1:12" ht="50.25" customHeight="1">
      <c r="A42" s="11" t="s">
        <v>149</v>
      </c>
      <c r="B42" s="61"/>
      <c r="C42" s="16"/>
      <c r="D42" s="38"/>
      <c r="E42" s="16"/>
      <c r="F42" s="11"/>
      <c r="G42" s="27">
        <f t="shared" si="1"/>
        <v>0</v>
      </c>
      <c r="H42" s="15" t="s">
        <v>123</v>
      </c>
    </row>
    <row r="43" spans="1:12" ht="57" customHeight="1">
      <c r="A43" s="11" t="s">
        <v>150</v>
      </c>
      <c r="B43" s="61"/>
      <c r="C43" s="16"/>
      <c r="D43" s="38"/>
      <c r="E43" s="16"/>
      <c r="F43" s="11"/>
      <c r="G43" s="27">
        <f t="shared" si="1"/>
        <v>0</v>
      </c>
      <c r="H43" s="15" t="s">
        <v>124</v>
      </c>
    </row>
    <row r="44" spans="1:12" ht="80.25" customHeight="1">
      <c r="A44" s="11" t="s">
        <v>164</v>
      </c>
      <c r="B44" s="61"/>
      <c r="C44" s="16"/>
      <c r="D44" s="38"/>
      <c r="E44" s="37"/>
      <c r="F44" s="11"/>
      <c r="G44" s="27">
        <f t="shared" si="1"/>
        <v>0</v>
      </c>
      <c r="H44" s="15" t="s">
        <v>130</v>
      </c>
    </row>
    <row r="45" spans="1:12" ht="50.1" customHeight="1">
      <c r="A45" s="11" t="s">
        <v>151</v>
      </c>
      <c r="B45" s="61"/>
      <c r="C45" s="16"/>
      <c r="D45" s="51"/>
      <c r="E45" s="52"/>
      <c r="F45" s="53"/>
      <c r="G45" s="27">
        <f>B45*C45*D45</f>
        <v>0</v>
      </c>
      <c r="H45" s="15" t="s">
        <v>153</v>
      </c>
      <c r="I45" s="6">
        <v>4</v>
      </c>
      <c r="J45" s="6">
        <v>3</v>
      </c>
      <c r="K45" s="6">
        <v>2</v>
      </c>
      <c r="L45" s="6">
        <v>1</v>
      </c>
    </row>
  </sheetData>
  <mergeCells count="15">
    <mergeCell ref="A2:G2"/>
    <mergeCell ref="A14:E14"/>
    <mergeCell ref="F41:G41"/>
    <mergeCell ref="F9:G9"/>
    <mergeCell ref="B8:E8"/>
    <mergeCell ref="F16:G16"/>
    <mergeCell ref="F21:G21"/>
    <mergeCell ref="F26:G26"/>
    <mergeCell ref="F31:G31"/>
    <mergeCell ref="F36:G36"/>
    <mergeCell ref="A15:G15"/>
    <mergeCell ref="F8:G8"/>
    <mergeCell ref="A5:D5"/>
    <mergeCell ref="B3:C3"/>
    <mergeCell ref="B4:C4"/>
  </mergeCells>
  <phoneticPr fontId="35"/>
  <conditionalFormatting sqref="A10:A12">
    <cfRule type="expression" dxfId="25" priority="21">
      <formula>#REF!="×"</formula>
    </cfRule>
  </conditionalFormatting>
  <conditionalFormatting sqref="A17:A19 A22:A24 A27:A29 A32:A34 A37:A39 A42:A44">
    <cfRule type="expression" dxfId="24" priority="1">
      <formula>#REF!="×"</formula>
    </cfRule>
  </conditionalFormatting>
  <conditionalFormatting sqref="A13:G13">
    <cfRule type="expression" dxfId="23" priority="10">
      <formula>#REF!="×"</formula>
    </cfRule>
  </conditionalFormatting>
  <conditionalFormatting sqref="A20:G20">
    <cfRule type="expression" dxfId="22" priority="8">
      <formula>#REF!="×"</formula>
    </cfRule>
  </conditionalFormatting>
  <conditionalFormatting sqref="A25:G25">
    <cfRule type="expression" dxfId="21" priority="7">
      <formula>#REF!="×"</formula>
    </cfRule>
  </conditionalFormatting>
  <conditionalFormatting sqref="A30:G30">
    <cfRule type="expression" dxfId="20" priority="6">
      <formula>#REF!="×"</formula>
    </cfRule>
  </conditionalFormatting>
  <conditionalFormatting sqref="A35:G35">
    <cfRule type="expression" dxfId="19" priority="5">
      <formula>#REF!="×"</formula>
    </cfRule>
  </conditionalFormatting>
  <conditionalFormatting sqref="A40:G40">
    <cfRule type="expression" dxfId="18" priority="4">
      <formula>#REF!="×"</formula>
    </cfRule>
  </conditionalFormatting>
  <conditionalFormatting sqref="A45:G45">
    <cfRule type="expression" dxfId="17" priority="3">
      <formula>#REF!="×"</formula>
    </cfRule>
  </conditionalFormatting>
  <conditionalFormatting sqref="B10:E11 F10:G12 B12:D12 A14:A15 B17:E18 F17:G19 B19:D19 B22:E23 F22:G24 B24:D24 B27:E28 F27:G29 B29:D29 B32:E33 F32:G34 B34:D34 B37:E38 F37:G39 B39:D39 B42:E43 F42:G44 B44:D44">
    <cfRule type="expression" dxfId="16" priority="144">
      <formula>#REF!="×"</formula>
    </cfRule>
  </conditionalFormatting>
  <conditionalFormatting sqref="F14:G14">
    <cfRule type="expression" dxfId="15" priority="2">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70" zoomScaleNormal="115" zoomScaleSheetLayoutView="70"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169</v>
      </c>
      <c r="B1" s="85"/>
      <c r="C1" s="86" t="s">
        <v>129</v>
      </c>
      <c r="D1" s="86"/>
      <c r="E1" s="86"/>
      <c r="F1" s="86"/>
      <c r="G1" s="86"/>
      <c r="H1" s="86"/>
      <c r="I1" s="86"/>
    </row>
    <row r="2" spans="1:10" ht="41.25" customHeight="1">
      <c r="A2" s="69" t="s">
        <v>114</v>
      </c>
      <c r="B2" s="70"/>
      <c r="C2" s="70"/>
      <c r="D2" s="70"/>
      <c r="E2" s="70"/>
      <c r="F2" s="70"/>
      <c r="G2" s="70"/>
      <c r="H2" s="70"/>
      <c r="I2" s="79" t="s">
        <v>55</v>
      </c>
      <c r="J2" s="8"/>
    </row>
    <row r="3" spans="1:10" ht="72.75" customHeight="1">
      <c r="A3" s="9" t="s">
        <v>128</v>
      </c>
      <c r="B3" s="13" t="s">
        <v>104</v>
      </c>
      <c r="C3" s="13" t="s">
        <v>105</v>
      </c>
      <c r="D3" s="13" t="s">
        <v>103</v>
      </c>
      <c r="E3" s="13" t="s">
        <v>106</v>
      </c>
      <c r="F3" s="13" t="s">
        <v>107</v>
      </c>
      <c r="G3" s="13" t="s">
        <v>109</v>
      </c>
      <c r="H3" s="13" t="s">
        <v>108</v>
      </c>
      <c r="I3" s="80"/>
      <c r="J3" s="15" t="s">
        <v>101</v>
      </c>
    </row>
    <row r="4" spans="1:10" ht="84.75" customHeight="1">
      <c r="A4" s="11" t="s">
        <v>125</v>
      </c>
      <c r="B4" s="16">
        <v>300000</v>
      </c>
      <c r="C4" s="16">
        <v>10000</v>
      </c>
      <c r="D4" s="28">
        <f>C4/B4</f>
        <v>3.3333333333333333E-2</v>
      </c>
      <c r="E4" s="29">
        <f>(D4-0.02)*B4</f>
        <v>3999.9999999999995</v>
      </c>
      <c r="F4" s="30">
        <v>4000</v>
      </c>
      <c r="G4" s="36">
        <v>6</v>
      </c>
      <c r="H4" s="31">
        <v>10</v>
      </c>
      <c r="I4" s="27">
        <f>F4*G4*H4</f>
        <v>240000</v>
      </c>
      <c r="J4" s="15"/>
    </row>
    <row r="5" spans="1:10" ht="93.75" customHeight="1">
      <c r="A5" s="11" t="s">
        <v>126</v>
      </c>
      <c r="B5" s="16"/>
      <c r="C5" s="16"/>
      <c r="D5" s="28" t="e">
        <f>C5/B5</f>
        <v>#DIV/0!</v>
      </c>
      <c r="E5" s="29" t="e">
        <f>(D5-0.02)*B5</f>
        <v>#DIV/0!</v>
      </c>
      <c r="F5" s="30"/>
      <c r="G5" s="36"/>
      <c r="H5" s="31"/>
      <c r="I5" s="27">
        <f>F5*G5*H5</f>
        <v>0</v>
      </c>
      <c r="J5" s="15"/>
    </row>
    <row r="6" spans="1:10" ht="90" customHeight="1">
      <c r="A6" s="11" t="s">
        <v>127</v>
      </c>
      <c r="B6" s="81"/>
      <c r="C6" s="82"/>
      <c r="D6" s="82"/>
      <c r="E6" s="82"/>
      <c r="F6" s="82"/>
      <c r="G6" s="82"/>
      <c r="H6" s="82"/>
      <c r="I6" s="16">
        <v>0</v>
      </c>
      <c r="J6" s="15"/>
    </row>
    <row r="7" spans="1:10" ht="60.75" customHeight="1">
      <c r="A7" s="83" t="s">
        <v>167</v>
      </c>
      <c r="B7" s="84"/>
      <c r="C7" s="84"/>
      <c r="D7" s="84"/>
      <c r="E7" s="84"/>
      <c r="F7" s="84"/>
      <c r="G7" s="84"/>
      <c r="H7" s="84"/>
      <c r="I7" s="84"/>
    </row>
    <row r="9" spans="1:10">
      <c r="A9" s="41"/>
    </row>
  </sheetData>
  <mergeCells count="6">
    <mergeCell ref="A2:H2"/>
    <mergeCell ref="I2:I3"/>
    <mergeCell ref="B6:H6"/>
    <mergeCell ref="A7:I7"/>
    <mergeCell ref="A1:B1"/>
    <mergeCell ref="C1:I1"/>
  </mergeCells>
  <phoneticPr fontId="35"/>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7">
        <f>【総額及び平均額】賃上げ支援事業実績報告書!$E3</f>
        <v>4612345678</v>
      </c>
      <c r="B2" s="87">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10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8"/>
      <c r="B3" s="88"/>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420000</v>
      </c>
      <c r="HK3" s="10" t="e">
        <f>【総額及び平均額】賃上げ支援事業実績報告書!#REF!</f>
        <v>#REF!</v>
      </c>
      <c r="HL3" s="10">
        <f>【総額及び平均額】賃上げ支援事業実績報告書!$G14</f>
        <v>240000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70" zoomScaleNormal="85" zoomScaleSheetLayoutView="70" workbookViewId="0">
      <selection activeCell="F4" sqref="F4"/>
    </sheetView>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170</v>
      </c>
      <c r="B1" s="12"/>
      <c r="C1" s="12"/>
      <c r="D1" s="12"/>
      <c r="E1" s="12"/>
      <c r="F1" s="5"/>
      <c r="G1" s="26"/>
    </row>
    <row r="2" spans="1:12" ht="46.5" customHeight="1">
      <c r="A2" s="63" t="s">
        <v>142</v>
      </c>
      <c r="B2" s="64"/>
      <c r="C2" s="64"/>
      <c r="D2" s="64"/>
      <c r="E2" s="64"/>
      <c r="F2" s="64"/>
      <c r="G2" s="64"/>
      <c r="H2" s="40" t="s">
        <v>51</v>
      </c>
    </row>
    <row r="3" spans="1:12" ht="34.5" customHeight="1">
      <c r="A3" s="17" t="s">
        <v>160</v>
      </c>
      <c r="B3" s="18"/>
      <c r="C3" s="18"/>
      <c r="D3" s="18"/>
      <c r="E3" s="49" t="s">
        <v>165</v>
      </c>
      <c r="F3" s="17" t="s">
        <v>120</v>
      </c>
      <c r="G3" s="19">
        <f>SUM($G$10:$G$14)</f>
        <v>2254350</v>
      </c>
      <c r="H3" s="60" t="s">
        <v>179</v>
      </c>
    </row>
    <row r="4" spans="1:12" ht="33" customHeight="1">
      <c r="A4" s="17" t="s">
        <v>146</v>
      </c>
      <c r="B4" s="18"/>
      <c r="C4" s="18"/>
      <c r="D4" s="18"/>
      <c r="E4" s="49">
        <f>'対象施設報告シート（法人単位）'!A2</f>
        <v>5</v>
      </c>
      <c r="F4" s="39" t="s">
        <v>119</v>
      </c>
      <c r="G4" s="50">
        <v>0</v>
      </c>
      <c r="H4" s="60" t="s">
        <v>180</v>
      </c>
    </row>
    <row r="5" spans="1:12" ht="45.75" customHeight="1">
      <c r="A5" s="76" t="s">
        <v>161</v>
      </c>
      <c r="B5" s="76"/>
      <c r="C5" s="76"/>
      <c r="D5" s="76"/>
      <c r="E5" s="55"/>
      <c r="F5" s="39" t="s">
        <v>139</v>
      </c>
      <c r="G5" s="19">
        <f>ROUNDDOWN(G3-G4,-3)</f>
        <v>2254000</v>
      </c>
      <c r="H5" s="60" t="s">
        <v>181</v>
      </c>
      <c r="I5" s="57" t="s">
        <v>158</v>
      </c>
      <c r="J5" s="57" t="s">
        <v>159</v>
      </c>
    </row>
    <row r="6" spans="1:12" ht="41.25" customHeight="1">
      <c r="A6" s="17" t="s">
        <v>141</v>
      </c>
      <c r="B6" s="18"/>
      <c r="C6" s="18"/>
      <c r="D6" s="18"/>
      <c r="E6" s="19" t="str">
        <f>IF(G5&gt;=G6,"○","×")</f>
        <v>○</v>
      </c>
      <c r="F6" s="17" t="s">
        <v>183</v>
      </c>
      <c r="G6" s="19">
        <f>'対象施設報告シート（法人単位）'!D12</f>
        <v>1968000</v>
      </c>
      <c r="H6" s="60" t="s">
        <v>182</v>
      </c>
    </row>
    <row r="7" spans="1:12" ht="26.25" customHeight="1">
      <c r="A7" s="17" t="s">
        <v>62</v>
      </c>
      <c r="B7" s="18"/>
      <c r="C7" s="18"/>
      <c r="D7" s="18"/>
      <c r="E7" s="20">
        <f>G6-G7</f>
        <v>1968000</v>
      </c>
      <c r="F7" s="17" t="s">
        <v>118</v>
      </c>
      <c r="G7" s="19">
        <f>IF(ROUNDDOWN(G6-G5,-3)&lt;=0,0,ROUNDDOWN(G6-G5,-3))</f>
        <v>0</v>
      </c>
      <c r="H7" s="60" t="s">
        <v>178</v>
      </c>
    </row>
    <row r="8" spans="1:12" ht="41.25" customHeight="1">
      <c r="A8" s="48" t="s">
        <v>154</v>
      </c>
      <c r="B8" s="69" t="s">
        <v>155</v>
      </c>
      <c r="C8" s="70"/>
      <c r="D8" s="70"/>
      <c r="E8" s="71"/>
      <c r="F8" s="75" t="s">
        <v>134</v>
      </c>
      <c r="G8" s="75"/>
      <c r="H8" s="8"/>
    </row>
    <row r="9" spans="1:12" s="35" customFormat="1" ht="66" customHeight="1">
      <c r="A9" s="32" t="s">
        <v>135</v>
      </c>
      <c r="B9" s="33" t="s">
        <v>100</v>
      </c>
      <c r="C9" s="33" t="s">
        <v>113</v>
      </c>
      <c r="D9" s="33" t="s">
        <v>99</v>
      </c>
      <c r="E9" s="33" t="s">
        <v>115</v>
      </c>
      <c r="F9" s="67" t="s">
        <v>122</v>
      </c>
      <c r="G9" s="68"/>
      <c r="H9" s="34" t="s">
        <v>101</v>
      </c>
    </row>
    <row r="10" spans="1:12" ht="50.25" customHeight="1">
      <c r="A10" s="11" t="s">
        <v>110</v>
      </c>
      <c r="B10" s="61">
        <v>65</v>
      </c>
      <c r="C10" s="16">
        <v>3000</v>
      </c>
      <c r="D10" s="38">
        <v>2</v>
      </c>
      <c r="E10" s="16">
        <v>9000</v>
      </c>
      <c r="F10" s="11"/>
      <c r="G10" s="27">
        <f>B10*C10*D10</f>
        <v>390000</v>
      </c>
      <c r="H10" s="15" t="s">
        <v>123</v>
      </c>
    </row>
    <row r="11" spans="1:12" ht="57" customHeight="1">
      <c r="A11" s="11" t="s">
        <v>111</v>
      </c>
      <c r="B11" s="61"/>
      <c r="C11" s="16"/>
      <c r="D11" s="38"/>
      <c r="E11" s="16"/>
      <c r="F11" s="11"/>
      <c r="G11" s="27">
        <f t="shared" ref="G11:G12" si="0">B11*C11*D11</f>
        <v>0</v>
      </c>
      <c r="H11" s="15" t="s">
        <v>124</v>
      </c>
    </row>
    <row r="12" spans="1:12" ht="80.25" customHeight="1">
      <c r="A12" s="11" t="s">
        <v>164</v>
      </c>
      <c r="B12" s="61">
        <v>65</v>
      </c>
      <c r="C12" s="16">
        <v>495</v>
      </c>
      <c r="D12" s="38">
        <v>2</v>
      </c>
      <c r="E12" s="37"/>
      <c r="F12" s="11"/>
      <c r="G12" s="27">
        <f t="shared" si="0"/>
        <v>64350</v>
      </c>
      <c r="H12" s="15" t="s">
        <v>130</v>
      </c>
    </row>
    <row r="13" spans="1:12" ht="50.1" customHeight="1">
      <c r="A13" s="11" t="s">
        <v>151</v>
      </c>
      <c r="B13" s="61">
        <v>60</v>
      </c>
      <c r="C13" s="16">
        <v>6500</v>
      </c>
      <c r="D13" s="51">
        <v>4</v>
      </c>
      <c r="E13" s="52"/>
      <c r="F13" s="53"/>
      <c r="G13" s="27">
        <f>B13*C13*D13</f>
        <v>1560000</v>
      </c>
      <c r="H13" s="15" t="s">
        <v>153</v>
      </c>
      <c r="I13" s="6">
        <v>4</v>
      </c>
      <c r="J13" s="6">
        <v>3</v>
      </c>
      <c r="K13" s="6">
        <v>2</v>
      </c>
      <c r="L13" s="6">
        <v>1</v>
      </c>
    </row>
    <row r="14" spans="1:12" ht="73.5" customHeight="1">
      <c r="A14" s="65"/>
      <c r="B14" s="66"/>
      <c r="C14" s="66"/>
      <c r="D14" s="66"/>
      <c r="E14" s="66"/>
      <c r="F14" s="54" t="s">
        <v>162</v>
      </c>
      <c r="G14" s="16">
        <f>'別紙（2.0％超部分算定シート）（法人単位）'!I4+'別紙（2.0％超部分算定シート）（法人単位）'!I5+'別紙（2.0％超部分算定シート）（法人単位）'!I6</f>
        <v>240000</v>
      </c>
      <c r="H14" s="15" t="s">
        <v>131</v>
      </c>
    </row>
    <row r="15" spans="1:12" ht="55.5" customHeight="1">
      <c r="A15" s="72" t="s">
        <v>156</v>
      </c>
      <c r="B15" s="73"/>
      <c r="C15" s="73"/>
      <c r="D15" s="73"/>
      <c r="E15" s="73"/>
      <c r="F15" s="73"/>
      <c r="G15" s="74"/>
      <c r="H15" s="15"/>
    </row>
    <row r="16" spans="1:12" s="35" customFormat="1" ht="72.75" customHeight="1">
      <c r="A16" s="32" t="s">
        <v>117</v>
      </c>
      <c r="B16" s="33" t="s">
        <v>100</v>
      </c>
      <c r="C16" s="33" t="s">
        <v>148</v>
      </c>
      <c r="D16" s="33" t="s">
        <v>99</v>
      </c>
      <c r="E16" s="33" t="s">
        <v>115</v>
      </c>
      <c r="F16" s="67" t="s">
        <v>122</v>
      </c>
      <c r="G16" s="68"/>
      <c r="H16" s="34" t="s">
        <v>101</v>
      </c>
    </row>
    <row r="17" spans="1:12" ht="40.5" customHeight="1">
      <c r="A17" s="11" t="s">
        <v>110</v>
      </c>
      <c r="B17" s="61">
        <v>42</v>
      </c>
      <c r="C17" s="16">
        <v>3000</v>
      </c>
      <c r="D17" s="38">
        <v>2</v>
      </c>
      <c r="E17" s="16">
        <v>9000</v>
      </c>
      <c r="F17" s="11"/>
      <c r="G17" s="27">
        <f>B17*C17*D17</f>
        <v>252000</v>
      </c>
      <c r="H17" s="15" t="s">
        <v>123</v>
      </c>
    </row>
    <row r="18" spans="1:12" ht="43.5" customHeight="1">
      <c r="A18" s="11" t="s">
        <v>111</v>
      </c>
      <c r="B18" s="61"/>
      <c r="C18" s="16"/>
      <c r="D18" s="38"/>
      <c r="E18" s="16"/>
      <c r="F18" s="11"/>
      <c r="G18" s="27">
        <f t="shared" ref="G18:G19" si="1">B18*C18*D18</f>
        <v>0</v>
      </c>
      <c r="H18" s="15" t="s">
        <v>124</v>
      </c>
    </row>
    <row r="19" spans="1:12" ht="80.25" customHeight="1">
      <c r="A19" s="11" t="s">
        <v>164</v>
      </c>
      <c r="B19" s="61">
        <v>42</v>
      </c>
      <c r="C19" s="16">
        <v>495</v>
      </c>
      <c r="D19" s="38">
        <v>2</v>
      </c>
      <c r="E19" s="37"/>
      <c r="F19" s="11"/>
      <c r="G19" s="27">
        <f t="shared" si="1"/>
        <v>41580</v>
      </c>
      <c r="H19" s="15" t="s">
        <v>130</v>
      </c>
    </row>
    <row r="20" spans="1:12" ht="50.1" customHeight="1">
      <c r="A20" s="11" t="s">
        <v>151</v>
      </c>
      <c r="B20" s="61">
        <v>43</v>
      </c>
      <c r="C20" s="16">
        <v>6500</v>
      </c>
      <c r="D20" s="51">
        <v>4</v>
      </c>
      <c r="E20" s="52"/>
      <c r="F20" s="53"/>
      <c r="G20" s="27">
        <f>B20*C20*D20</f>
        <v>1118000</v>
      </c>
      <c r="H20" s="15" t="s">
        <v>153</v>
      </c>
      <c r="I20" s="6">
        <v>4</v>
      </c>
      <c r="J20" s="6">
        <v>3</v>
      </c>
      <c r="K20" s="6">
        <v>2</v>
      </c>
      <c r="L20" s="6">
        <v>1</v>
      </c>
    </row>
    <row r="21" spans="1:12" s="35" customFormat="1" ht="72.75" customHeight="1">
      <c r="A21" s="32" t="s">
        <v>116</v>
      </c>
      <c r="B21" s="33" t="s">
        <v>100</v>
      </c>
      <c r="C21" s="33" t="s">
        <v>148</v>
      </c>
      <c r="D21" s="33" t="s">
        <v>99</v>
      </c>
      <c r="E21" s="33" t="s">
        <v>115</v>
      </c>
      <c r="F21" s="67" t="s">
        <v>122</v>
      </c>
      <c r="G21" s="68"/>
      <c r="H21" s="34" t="s">
        <v>101</v>
      </c>
    </row>
    <row r="22" spans="1:12" ht="36.75" customHeight="1">
      <c r="A22" s="11" t="s">
        <v>110</v>
      </c>
      <c r="B22" s="61"/>
      <c r="C22" s="16"/>
      <c r="D22" s="38"/>
      <c r="E22" s="16"/>
      <c r="F22" s="11"/>
      <c r="G22" s="27">
        <f>B22*C22*D22</f>
        <v>0</v>
      </c>
      <c r="H22" s="15" t="s">
        <v>123</v>
      </c>
    </row>
    <row r="23" spans="1:12" ht="36.75" customHeight="1">
      <c r="A23" s="11" t="s">
        <v>111</v>
      </c>
      <c r="B23" s="61"/>
      <c r="C23" s="16"/>
      <c r="D23" s="38"/>
      <c r="E23" s="16"/>
      <c r="F23" s="11"/>
      <c r="G23" s="27">
        <f t="shared" ref="G23:G24" si="2">B23*C23*D23</f>
        <v>0</v>
      </c>
      <c r="H23" s="15" t="s">
        <v>124</v>
      </c>
    </row>
    <row r="24" spans="1:12" ht="80.25" customHeight="1">
      <c r="A24" s="11" t="s">
        <v>166</v>
      </c>
      <c r="B24" s="61"/>
      <c r="C24" s="16"/>
      <c r="D24" s="38"/>
      <c r="E24" s="37"/>
      <c r="F24" s="11"/>
      <c r="G24" s="27">
        <f t="shared" si="2"/>
        <v>0</v>
      </c>
      <c r="H24" s="15" t="s">
        <v>130</v>
      </c>
    </row>
    <row r="25" spans="1:12" ht="50.1" customHeight="1">
      <c r="A25" s="11" t="s">
        <v>151</v>
      </c>
      <c r="B25" s="61"/>
      <c r="C25" s="16"/>
      <c r="D25" s="51"/>
      <c r="E25" s="52"/>
      <c r="F25" s="53"/>
      <c r="G25" s="27">
        <f>B25*C25*D25</f>
        <v>0</v>
      </c>
      <c r="H25" s="15" t="s">
        <v>153</v>
      </c>
      <c r="I25" s="6">
        <v>4</v>
      </c>
      <c r="J25" s="6">
        <v>3</v>
      </c>
      <c r="K25" s="6">
        <v>2</v>
      </c>
      <c r="L25" s="6">
        <v>1</v>
      </c>
    </row>
    <row r="26" spans="1:12" s="35" customFormat="1" ht="72.75" customHeight="1">
      <c r="A26" s="32" t="s">
        <v>136</v>
      </c>
      <c r="B26" s="33" t="s">
        <v>100</v>
      </c>
      <c r="C26" s="33" t="s">
        <v>148</v>
      </c>
      <c r="D26" s="33" t="s">
        <v>99</v>
      </c>
      <c r="E26" s="33" t="s">
        <v>115</v>
      </c>
      <c r="F26" s="67" t="s">
        <v>122</v>
      </c>
      <c r="G26" s="68"/>
      <c r="H26" s="34" t="s">
        <v>101</v>
      </c>
    </row>
    <row r="27" spans="1:12" ht="50.25" customHeight="1">
      <c r="A27" s="11" t="s">
        <v>110</v>
      </c>
      <c r="B27" s="61">
        <v>10</v>
      </c>
      <c r="C27" s="16">
        <v>3000</v>
      </c>
      <c r="D27" s="38">
        <v>2</v>
      </c>
      <c r="E27" s="16">
        <v>9000</v>
      </c>
      <c r="F27" s="11"/>
      <c r="G27" s="27">
        <f>B27*C27*D27</f>
        <v>60000</v>
      </c>
      <c r="H27" s="15" t="s">
        <v>123</v>
      </c>
    </row>
    <row r="28" spans="1:12" ht="57" customHeight="1">
      <c r="A28" s="11" t="s">
        <v>111</v>
      </c>
      <c r="B28" s="61"/>
      <c r="C28" s="16"/>
      <c r="D28" s="38"/>
      <c r="E28" s="16"/>
      <c r="F28" s="11"/>
      <c r="G28" s="27">
        <f t="shared" ref="G28:G29" si="3">B28*C28*D28</f>
        <v>0</v>
      </c>
      <c r="H28" s="15" t="s">
        <v>124</v>
      </c>
    </row>
    <row r="29" spans="1:12" ht="80.25" customHeight="1">
      <c r="A29" s="11" t="s">
        <v>164</v>
      </c>
      <c r="B29" s="61">
        <v>10</v>
      </c>
      <c r="C29" s="16">
        <v>495</v>
      </c>
      <c r="D29" s="38">
        <v>2</v>
      </c>
      <c r="E29" s="37"/>
      <c r="F29" s="11"/>
      <c r="G29" s="27">
        <f t="shared" si="3"/>
        <v>9900</v>
      </c>
      <c r="H29" s="15" t="s">
        <v>130</v>
      </c>
    </row>
    <row r="30" spans="1:12" ht="50.1" customHeight="1">
      <c r="A30" s="11" t="s">
        <v>151</v>
      </c>
      <c r="B30" s="61">
        <v>8</v>
      </c>
      <c r="C30" s="16">
        <v>6500</v>
      </c>
      <c r="D30" s="51">
        <v>4</v>
      </c>
      <c r="E30" s="52"/>
      <c r="F30" s="53"/>
      <c r="G30" s="27">
        <f>B30*C30*D30</f>
        <v>208000</v>
      </c>
      <c r="H30" s="15" t="s">
        <v>153</v>
      </c>
      <c r="I30" s="6">
        <v>4</v>
      </c>
      <c r="J30" s="6">
        <v>3</v>
      </c>
      <c r="K30" s="6">
        <v>2</v>
      </c>
      <c r="L30" s="6">
        <v>1</v>
      </c>
    </row>
    <row r="31" spans="1:12" s="35" customFormat="1" ht="72.75" customHeight="1">
      <c r="A31" s="32" t="s">
        <v>137</v>
      </c>
      <c r="B31" s="33" t="s">
        <v>100</v>
      </c>
      <c r="C31" s="33" t="s">
        <v>148</v>
      </c>
      <c r="D31" s="33" t="s">
        <v>99</v>
      </c>
      <c r="E31" s="33" t="s">
        <v>115</v>
      </c>
      <c r="F31" s="67" t="s">
        <v>122</v>
      </c>
      <c r="G31" s="68"/>
      <c r="H31" s="34" t="s">
        <v>101</v>
      </c>
    </row>
    <row r="32" spans="1:12" ht="50.25" customHeight="1">
      <c r="A32" s="11" t="s">
        <v>110</v>
      </c>
      <c r="B32" s="61">
        <v>5</v>
      </c>
      <c r="C32" s="16">
        <v>3000</v>
      </c>
      <c r="D32" s="38">
        <v>2</v>
      </c>
      <c r="E32" s="16">
        <v>9000</v>
      </c>
      <c r="F32" s="11"/>
      <c r="G32" s="27">
        <f>B32*C32*D32</f>
        <v>30000</v>
      </c>
      <c r="H32" s="15" t="s">
        <v>123</v>
      </c>
    </row>
    <row r="33" spans="1:12" ht="57" customHeight="1">
      <c r="A33" s="11" t="s">
        <v>111</v>
      </c>
      <c r="B33" s="61"/>
      <c r="C33" s="16"/>
      <c r="D33" s="38"/>
      <c r="E33" s="16"/>
      <c r="F33" s="11"/>
      <c r="G33" s="27">
        <f t="shared" ref="G33:G34" si="4">B33*C33*D33</f>
        <v>0</v>
      </c>
      <c r="H33" s="15" t="s">
        <v>124</v>
      </c>
    </row>
    <row r="34" spans="1:12" ht="80.25" customHeight="1">
      <c r="A34" s="11" t="s">
        <v>164</v>
      </c>
      <c r="B34" s="61">
        <v>5</v>
      </c>
      <c r="C34" s="16">
        <v>495</v>
      </c>
      <c r="D34" s="38">
        <v>2</v>
      </c>
      <c r="E34" s="37"/>
      <c r="F34" s="11"/>
      <c r="G34" s="27">
        <f t="shared" si="4"/>
        <v>4950</v>
      </c>
      <c r="H34" s="15" t="s">
        <v>130</v>
      </c>
    </row>
    <row r="35" spans="1:12" ht="50.1" customHeight="1">
      <c r="A35" s="11" t="s">
        <v>151</v>
      </c>
      <c r="B35" s="61">
        <v>4</v>
      </c>
      <c r="C35" s="16">
        <v>6500</v>
      </c>
      <c r="D35" s="51">
        <v>4</v>
      </c>
      <c r="E35" s="52"/>
      <c r="F35" s="53"/>
      <c r="G35" s="27">
        <f>B35*C35*D35</f>
        <v>104000</v>
      </c>
      <c r="H35" s="15" t="s">
        <v>153</v>
      </c>
      <c r="I35" s="6">
        <v>4</v>
      </c>
      <c r="J35" s="6">
        <v>3</v>
      </c>
      <c r="K35" s="6">
        <v>2</v>
      </c>
      <c r="L35" s="6">
        <v>1</v>
      </c>
    </row>
    <row r="36" spans="1:12" s="35" customFormat="1" ht="72.75" customHeight="1">
      <c r="A36" s="32" t="s">
        <v>138</v>
      </c>
      <c r="B36" s="33" t="s">
        <v>100</v>
      </c>
      <c r="C36" s="33" t="s">
        <v>148</v>
      </c>
      <c r="D36" s="33" t="s">
        <v>99</v>
      </c>
      <c r="E36" s="33" t="s">
        <v>115</v>
      </c>
      <c r="F36" s="67" t="s">
        <v>122</v>
      </c>
      <c r="G36" s="68"/>
      <c r="H36" s="34" t="s">
        <v>101</v>
      </c>
    </row>
    <row r="37" spans="1:12" ht="48" customHeight="1">
      <c r="A37" s="11" t="s">
        <v>110</v>
      </c>
      <c r="B37" s="61"/>
      <c r="C37" s="16"/>
      <c r="D37" s="38"/>
      <c r="E37" s="16"/>
      <c r="F37" s="11"/>
      <c r="G37" s="27">
        <f>B37*C37*D37</f>
        <v>0</v>
      </c>
      <c r="H37" s="15" t="s">
        <v>123</v>
      </c>
    </row>
    <row r="38" spans="1:12" ht="48" customHeight="1">
      <c r="A38" s="11" t="s">
        <v>111</v>
      </c>
      <c r="B38" s="61"/>
      <c r="C38" s="16"/>
      <c r="D38" s="38"/>
      <c r="E38" s="16"/>
      <c r="F38" s="11"/>
      <c r="G38" s="27">
        <f t="shared" ref="G38:G39" si="5">B38*C38*D38</f>
        <v>0</v>
      </c>
      <c r="H38" s="15" t="s">
        <v>124</v>
      </c>
    </row>
    <row r="39" spans="1:12" ht="80.25" customHeight="1">
      <c r="A39" s="11" t="s">
        <v>164</v>
      </c>
      <c r="B39" s="61"/>
      <c r="C39" s="16"/>
      <c r="D39" s="38"/>
      <c r="E39" s="37"/>
      <c r="F39" s="11"/>
      <c r="G39" s="27">
        <f t="shared" si="5"/>
        <v>0</v>
      </c>
      <c r="H39" s="15" t="s">
        <v>130</v>
      </c>
    </row>
    <row r="40" spans="1:12" ht="50.1" customHeight="1">
      <c r="A40" s="11" t="s">
        <v>151</v>
      </c>
      <c r="B40" s="61"/>
      <c r="C40" s="16"/>
      <c r="D40" s="51"/>
      <c r="E40" s="52"/>
      <c r="F40" s="53"/>
      <c r="G40" s="27">
        <f>B40*C40*D40</f>
        <v>0</v>
      </c>
      <c r="H40" s="15" t="s">
        <v>153</v>
      </c>
      <c r="I40" s="6">
        <v>4</v>
      </c>
      <c r="J40" s="6">
        <v>3</v>
      </c>
      <c r="K40" s="6">
        <v>2</v>
      </c>
      <c r="L40" s="6">
        <v>1</v>
      </c>
    </row>
    <row r="41" spans="1:12" s="35" customFormat="1" ht="90" customHeight="1">
      <c r="A41" s="32" t="s">
        <v>163</v>
      </c>
      <c r="B41" s="33" t="s">
        <v>100</v>
      </c>
      <c r="C41" s="33" t="s">
        <v>148</v>
      </c>
      <c r="D41" s="33" t="s">
        <v>99</v>
      </c>
      <c r="E41" s="33" t="s">
        <v>115</v>
      </c>
      <c r="F41" s="67" t="s">
        <v>122</v>
      </c>
      <c r="G41" s="68"/>
      <c r="H41" s="34" t="s">
        <v>101</v>
      </c>
    </row>
    <row r="42" spans="1:12" ht="47.25" customHeight="1">
      <c r="A42" s="11" t="s">
        <v>110</v>
      </c>
      <c r="B42" s="61">
        <v>7</v>
      </c>
      <c r="C42" s="16">
        <v>3000</v>
      </c>
      <c r="D42" s="38">
        <v>2</v>
      </c>
      <c r="E42" s="16">
        <v>9000</v>
      </c>
      <c r="F42" s="11"/>
      <c r="G42" s="27">
        <f>B42*C42*D42</f>
        <v>42000</v>
      </c>
      <c r="H42" s="15" t="s">
        <v>123</v>
      </c>
    </row>
    <row r="43" spans="1:12" ht="47.25" customHeight="1">
      <c r="A43" s="11" t="s">
        <v>111</v>
      </c>
      <c r="B43" s="61"/>
      <c r="C43" s="16"/>
      <c r="D43" s="38"/>
      <c r="E43" s="16"/>
      <c r="F43" s="11"/>
      <c r="G43" s="27">
        <f t="shared" ref="G43:G44" si="6">B43*C43*D43</f>
        <v>0</v>
      </c>
      <c r="H43" s="15" t="s">
        <v>124</v>
      </c>
    </row>
    <row r="44" spans="1:12" ht="80.25" customHeight="1">
      <c r="A44" s="11" t="s">
        <v>164</v>
      </c>
      <c r="B44" s="61">
        <v>7</v>
      </c>
      <c r="C44" s="16">
        <v>495</v>
      </c>
      <c r="D44" s="38">
        <v>2</v>
      </c>
      <c r="E44" s="37"/>
      <c r="F44" s="11"/>
      <c r="G44" s="27">
        <f t="shared" si="6"/>
        <v>6930</v>
      </c>
      <c r="H44" s="15" t="s">
        <v>130</v>
      </c>
    </row>
    <row r="45" spans="1:12" ht="50.1" customHeight="1">
      <c r="A45" s="11" t="s">
        <v>151</v>
      </c>
      <c r="B45" s="61">
        <v>7</v>
      </c>
      <c r="C45" s="16">
        <v>6500</v>
      </c>
      <c r="D45" s="51">
        <v>4</v>
      </c>
      <c r="E45" s="52"/>
      <c r="F45" s="53"/>
      <c r="G45" s="27">
        <f>B45*C45*D45</f>
        <v>182000</v>
      </c>
      <c r="H45" s="15" t="s">
        <v>153</v>
      </c>
      <c r="I45" s="6">
        <v>4</v>
      </c>
      <c r="J45" s="6">
        <v>3</v>
      </c>
      <c r="K45" s="6">
        <v>2</v>
      </c>
      <c r="L45" s="6">
        <v>1</v>
      </c>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5"/>
  <conditionalFormatting sqref="A10:E11 F10:G12 G10:G14 A12:D12 A14:A15 A17:E18 F17:G19 A19:D19 B22:E23 A22:A24 F22:G24 A24:D24 B27:E28 A27:A29 F27:G29 A29:D29 B32:E33 A32:A34 F32:G34 A34:D34 B37:E38 A37:A39 F37:G39 A39:D39 B42:E43 A42:B44 F42:G44 A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zoomScaleNormal="100" workbookViewId="0">
      <selection activeCell="F6" sqref="F6"/>
    </sheetView>
  </sheetViews>
  <sheetFormatPr defaultRowHeight="14.25"/>
  <cols>
    <col min="1" max="1" width="17.625" style="42" customWidth="1"/>
    <col min="2" max="2" width="34.25" style="42" customWidth="1"/>
    <col min="3" max="3" width="17.625" style="42" customWidth="1"/>
    <col min="4" max="4" width="23.125" style="42" customWidth="1"/>
    <col min="5" max="16384" width="9" style="42"/>
  </cols>
  <sheetData>
    <row r="1" spans="1:4" ht="42.75">
      <c r="A1" s="43" t="s">
        <v>143</v>
      </c>
      <c r="B1" s="45" t="s">
        <v>145</v>
      </c>
      <c r="C1" s="45" t="s">
        <v>184</v>
      </c>
      <c r="D1" s="43" t="s">
        <v>132</v>
      </c>
    </row>
    <row r="2" spans="1:4" ht="20.25" customHeight="1">
      <c r="A2" s="44">
        <f>COUNTA($B$2:$B$11)</f>
        <v>5</v>
      </c>
      <c r="B2" s="46" t="s">
        <v>144</v>
      </c>
      <c r="C2" s="46">
        <v>4612345678</v>
      </c>
      <c r="D2" s="47">
        <v>1368000</v>
      </c>
    </row>
    <row r="3" spans="1:4" ht="20.25" customHeight="1">
      <c r="B3" s="46" t="s">
        <v>185</v>
      </c>
      <c r="C3" s="46">
        <v>4613345678</v>
      </c>
      <c r="D3" s="47">
        <v>150000</v>
      </c>
    </row>
    <row r="4" spans="1:4" ht="20.25" customHeight="1">
      <c r="B4" s="46" t="s">
        <v>186</v>
      </c>
      <c r="C4" s="46">
        <v>4614345678</v>
      </c>
      <c r="D4" s="47">
        <v>150000</v>
      </c>
    </row>
    <row r="5" spans="1:4" ht="20.25" customHeight="1">
      <c r="B5" s="46" t="s">
        <v>187</v>
      </c>
      <c r="C5" s="46">
        <v>4615345678</v>
      </c>
      <c r="D5" s="47">
        <v>150000</v>
      </c>
    </row>
    <row r="6" spans="1:4" ht="20.25" customHeight="1">
      <c r="B6" s="46" t="s">
        <v>144</v>
      </c>
      <c r="C6" s="46">
        <v>4616345678</v>
      </c>
      <c r="D6" s="47">
        <v>150000</v>
      </c>
    </row>
    <row r="7" spans="1:4" ht="20.25" customHeight="1">
      <c r="B7" s="46"/>
      <c r="C7" s="46"/>
      <c r="D7" s="47"/>
    </row>
    <row r="8" spans="1:4" ht="20.25" customHeight="1">
      <c r="B8" s="46"/>
      <c r="C8" s="46"/>
      <c r="D8" s="47"/>
    </row>
    <row r="9" spans="1:4" ht="20.25" customHeight="1">
      <c r="B9" s="46"/>
      <c r="C9" s="46"/>
      <c r="D9" s="47"/>
    </row>
    <row r="10" spans="1:4" ht="20.25" customHeight="1">
      <c r="B10" s="46"/>
      <c r="C10" s="46"/>
      <c r="D10" s="47"/>
    </row>
    <row r="11" spans="1:4" ht="20.25" customHeight="1">
      <c r="B11" s="46"/>
      <c r="C11" s="46"/>
      <c r="D11" s="47"/>
    </row>
    <row r="12" spans="1:4" ht="20.25" customHeight="1">
      <c r="B12" s="89" t="s">
        <v>133</v>
      </c>
      <c r="C12" s="90"/>
      <c r="D12" s="47">
        <f>SUM(D2:D11)</f>
        <v>1968000</v>
      </c>
    </row>
  </sheetData>
  <mergeCells count="1">
    <mergeCell ref="B12:C12"/>
  </mergeCells>
  <phoneticPr fontId="35"/>
  <pageMargins left="0.7" right="0.7"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J4" sqref="J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171</v>
      </c>
      <c r="B1" s="85"/>
      <c r="C1" s="86" t="s">
        <v>129</v>
      </c>
      <c r="D1" s="86"/>
      <c r="E1" s="86"/>
      <c r="F1" s="86"/>
      <c r="G1" s="86"/>
      <c r="H1" s="86"/>
      <c r="I1" s="86"/>
    </row>
    <row r="2" spans="1:10" ht="41.25" customHeight="1">
      <c r="A2" s="69" t="s">
        <v>114</v>
      </c>
      <c r="B2" s="70"/>
      <c r="C2" s="70"/>
      <c r="D2" s="70"/>
      <c r="E2" s="70"/>
      <c r="F2" s="70"/>
      <c r="G2" s="70"/>
      <c r="H2" s="70"/>
      <c r="I2" s="79" t="s">
        <v>55</v>
      </c>
      <c r="J2" s="8"/>
    </row>
    <row r="3" spans="1:10" ht="72.75" customHeight="1">
      <c r="A3" s="9" t="s">
        <v>128</v>
      </c>
      <c r="B3" s="13" t="s">
        <v>104</v>
      </c>
      <c r="C3" s="13" t="s">
        <v>105</v>
      </c>
      <c r="D3" s="13" t="s">
        <v>103</v>
      </c>
      <c r="E3" s="13" t="s">
        <v>106</v>
      </c>
      <c r="F3" s="13" t="s">
        <v>107</v>
      </c>
      <c r="G3" s="13" t="s">
        <v>109</v>
      </c>
      <c r="H3" s="13" t="s">
        <v>108</v>
      </c>
      <c r="I3" s="80"/>
      <c r="J3" s="15" t="s">
        <v>101</v>
      </c>
    </row>
    <row r="4" spans="1:10" ht="84.75" customHeight="1">
      <c r="A4" s="11" t="s">
        <v>125</v>
      </c>
      <c r="B4" s="16">
        <v>300000</v>
      </c>
      <c r="C4" s="16">
        <v>10000</v>
      </c>
      <c r="D4" s="28">
        <f>C4/B4</f>
        <v>3.3333333333333333E-2</v>
      </c>
      <c r="E4" s="29">
        <f>(D4-0.02)*B4</f>
        <v>3999.9999999999995</v>
      </c>
      <c r="F4" s="30">
        <v>4000</v>
      </c>
      <c r="G4" s="36">
        <v>6</v>
      </c>
      <c r="H4" s="62">
        <v>10</v>
      </c>
      <c r="I4" s="27">
        <f>F4*G4*H4</f>
        <v>240000</v>
      </c>
      <c r="J4" s="15"/>
    </row>
    <row r="5" spans="1:10" ht="93.75" customHeight="1">
      <c r="A5" s="11" t="s">
        <v>126</v>
      </c>
      <c r="B5" s="16"/>
      <c r="C5" s="16"/>
      <c r="D5" s="28" t="e">
        <f>C5/B5</f>
        <v>#DIV/0!</v>
      </c>
      <c r="E5" s="29" t="e">
        <f>(D5-0.02)*B5</f>
        <v>#DIV/0!</v>
      </c>
      <c r="F5" s="30"/>
      <c r="G5" s="36"/>
      <c r="H5" s="62"/>
      <c r="I5" s="27">
        <f>F5*G5*H5</f>
        <v>0</v>
      </c>
      <c r="J5" s="15"/>
    </row>
    <row r="6" spans="1:10" ht="90" customHeight="1">
      <c r="A6" s="11" t="s">
        <v>127</v>
      </c>
      <c r="B6" s="81"/>
      <c r="C6" s="82"/>
      <c r="D6" s="82"/>
      <c r="E6" s="82"/>
      <c r="F6" s="82"/>
      <c r="G6" s="82"/>
      <c r="H6" s="82"/>
      <c r="I6" s="16">
        <v>0</v>
      </c>
      <c r="J6" s="15"/>
    </row>
    <row r="7" spans="1:10" ht="60.75" customHeight="1">
      <c r="A7" s="83" t="s">
        <v>167</v>
      </c>
      <c r="B7" s="84"/>
      <c r="C7" s="84"/>
      <c r="D7" s="84"/>
      <c r="E7" s="84"/>
      <c r="F7" s="84"/>
      <c r="G7" s="84"/>
      <c r="H7" s="84"/>
      <c r="I7" s="84"/>
    </row>
    <row r="9" spans="1:10">
      <c r="A9" s="41"/>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2026-06-26T06:29:55Z</cp:lastPrinted>
  <dcterms:created xsi:type="dcterms:W3CDTF">2017-10-26T07:12:00Z</dcterms:created>
  <dcterms:modified xsi:type="dcterms:W3CDTF">2026-06-26T06:30:29Z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