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always"/>
  <mc:AlternateContent xmlns:mc="http://schemas.openxmlformats.org/markup-compatibility/2006">
    <mc:Choice Requires="x15">
      <x15ac:absPath xmlns:x15ac="http://schemas.microsoft.com/office/spreadsheetml/2010/11/ac" url="Z:\100 NASより移行(R4.9)\医務係\R7\個別業務\27  医療分野賃上げ・物価上昇対策支援事業\01 交付要綱\04 実績報告様式の変更\HP掲載様式\"/>
    </mc:Choice>
  </mc:AlternateContent>
  <xr:revisionPtr revIDLastSave="0" documentId="13_ncr:1_{4D673A29-FA65-4133-B830-089EC59DEED2}" xr6:coauthVersionLast="47" xr6:coauthVersionMax="47" xr10:uidLastSave="{00000000-0000-0000-0000-000000000000}"/>
  <bookViews>
    <workbookView xWindow="-28920" yWindow="-4770" windowWidth="29040" windowHeight="157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【総額及び平均額】賃上げ支援事業実績報告書!$A$9:$W$55</definedName>
    <definedName name="_xlnm._FilterDatabase" localSheetId="3" hidden="1">'【総額及び平均額】賃上げ支援事業実績報告書（法人単位）'!$A$9:$W$55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【総額及び平均額】賃上げ支援事業実績報告書!$A$1:$G$55</definedName>
    <definedName name="_xlnm.Print_Area" localSheetId="3">'【総額及び平均額】賃上げ支援事業実績報告書（法人単位）'!$A$1:$G$55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22" l="1"/>
  <c r="G54" i="122"/>
  <c r="G53" i="122"/>
  <c r="G52" i="122"/>
  <c r="G50" i="122"/>
  <c r="G49" i="122"/>
  <c r="G48" i="122"/>
  <c r="G47" i="122"/>
  <c r="G45" i="122"/>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3" i="122"/>
  <c r="G12" i="122"/>
  <c r="G11" i="122"/>
  <c r="G10" i="122"/>
  <c r="G55" i="97"/>
  <c r="G54" i="97"/>
  <c r="G53" i="97"/>
  <c r="G52" i="97"/>
  <c r="G50" i="97"/>
  <c r="G49" i="97"/>
  <c r="G48" i="97"/>
  <c r="G47" i="97"/>
  <c r="G45" i="97"/>
  <c r="G44" i="97"/>
  <c r="G43" i="97"/>
  <c r="G42" i="97"/>
  <c r="G40" i="97"/>
  <c r="G39" i="97"/>
  <c r="G38" i="97"/>
  <c r="G37" i="97"/>
  <c r="G35" i="97"/>
  <c r="G34" i="97"/>
  <c r="G33" i="97"/>
  <c r="G32" i="97"/>
  <c r="G30" i="97"/>
  <c r="G29" i="97"/>
  <c r="G28" i="97"/>
  <c r="G27" i="97"/>
  <c r="G25" i="97"/>
  <c r="G24" i="97"/>
  <c r="G23" i="97"/>
  <c r="G22" i="97"/>
  <c r="G20" i="97"/>
  <c r="G19" i="97"/>
  <c r="G18" i="97"/>
  <c r="G17" i="97"/>
  <c r="G13" i="97"/>
  <c r="G12" i="97"/>
  <c r="G11" i="97"/>
  <c r="G10" i="97"/>
  <c r="D12" i="125" l="1"/>
  <c r="G6" i="122" s="1"/>
  <c r="A2" i="125"/>
  <c r="E4" i="122" s="1"/>
  <c r="I5" i="123" l="1"/>
  <c r="D5" i="123"/>
  <c r="E5" i="123" s="1"/>
  <c r="I4" i="123"/>
  <c r="D4" i="123"/>
  <c r="E4" i="123" s="1"/>
  <c r="G14" i="122" l="1"/>
  <c r="G3" i="122" s="1"/>
  <c r="G5" i="122" s="1"/>
  <c r="G7" i="122" s="1"/>
  <c r="E7" i="122" s="1"/>
  <c r="I5" i="111"/>
  <c r="I4" i="111"/>
  <c r="G14" i="97" s="1"/>
  <c r="D5" i="111"/>
  <c r="E5" i="111" s="1"/>
  <c r="E6" i="122"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71BAF44F-0263-4444-AE9F-1A4A90488EA9}">
      <text>
        <r>
          <rPr>
            <b/>
            <sz val="10"/>
            <color indexed="81"/>
            <rFont val="MS P ゴシック"/>
            <family val="3"/>
            <charset val="128"/>
          </rPr>
          <t>「③月数の期間中における対象職員数の延べ人数」÷「③月数」
例：（４月の対象職員２名＋５月の対象職員３名）÷２ヶ月</t>
        </r>
      </text>
    </comment>
    <comment ref="C9" authorId="0" shapeId="0" xr:uid="{32BBCA1B-0EBF-4719-A78A-E55DFACC3AAD}">
      <text>
        <r>
          <rPr>
            <b/>
            <sz val="10"/>
            <color indexed="81"/>
            <rFont val="MS P ゴシック"/>
            <family val="3"/>
            <charset val="128"/>
          </rPr>
          <t>③の期間中における賃金改善の総額÷対象職員数の延べ人数で算出可能
例：10,000円÷（４月の対象職員３名＋５月の対象職員２名）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3042CC55-BC50-4F1E-BDC7-B6E5ACD548E0}">
      <text>
        <r>
          <rPr>
            <b/>
            <sz val="9"/>
            <color indexed="81"/>
            <rFont val="MS P ゴシック"/>
            <family val="3"/>
            <charset val="128"/>
          </rPr>
          <t>「③月数の期間中における対象職員数の延べ人数」÷「③月数」
例：（４月の対象職員２名＋５月の対象職員３名）÷２ヶ月</t>
        </r>
      </text>
    </comment>
    <comment ref="C9" authorId="0" shapeId="0" xr:uid="{5A0834C2-F3BF-40DF-8637-7B18756B9282}">
      <text>
        <r>
          <rPr>
            <b/>
            <sz val="9"/>
            <color indexed="81"/>
            <rFont val="MS P ゴシック"/>
            <family val="3"/>
            <charset val="128"/>
          </rPr>
          <t>③の期間中における賃金改善の総額÷対象職員数の延べ人数で算出可能
例：10,000円÷（４月の対象職員３名＋５月の対象職員２名）</t>
        </r>
      </text>
    </comment>
  </commentList>
</comments>
</file>

<file path=xl/sharedStrings.xml><?xml version="1.0" encoding="utf-8"?>
<sst xmlns="http://schemas.openxmlformats.org/spreadsheetml/2006/main" count="840" uniqueCount="186">
  <si>
    <t>医療機関名</t>
    <rPh sb="0" eb="4">
      <t>イリョウキカン</t>
    </rPh>
    <rPh sb="4" eb="5">
      <t>メイ</t>
    </rPh>
    <phoneticPr fontId="36"/>
  </si>
  <si>
    <t>法人名</t>
    <rPh sb="0" eb="2">
      <t>ホウジン</t>
    </rPh>
    <rPh sb="2" eb="3">
      <t>メイ</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</si>
  <si>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</si>
  <si>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</si>
  <si>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</si>
  <si>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</si>
  <si>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</si>
  <si>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</si>
  <si>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</si>
  <si>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</si>
  <si>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</si>
  <si>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</si>
  <si>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</si>
  <si>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</si>
  <si>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</si>
  <si>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</si>
  <si>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</si>
  <si>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</si>
  <si>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</si>
  <si>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</si>
  <si>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</si>
  <si>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</si>
  <si>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</si>
  <si>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</si>
  <si>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</si>
  <si>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</si>
  <si>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</si>
  <si>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</si>
  <si>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</si>
  <si>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</si>
  <si>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</si>
  <si>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</si>
  <si>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</si>
  <si>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</si>
  <si>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</si>
  <si>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</si>
  <si>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</si>
  <si>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</si>
  <si>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</si>
  <si>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</si>
  <si>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</si>
  <si>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</si>
  <si>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</si>
  <si>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</si>
  <si>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</si>
  <si>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</si>
  <si>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</si>
  <si>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</si>
  <si>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</si>
  <si>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</si>
  <si>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開設者：</t>
    <rPh sb="0" eb="3">
      <t>カイセツシャ</t>
    </rPh>
    <phoneticPr fontId="36"/>
  </si>
  <si>
    <t>（記載要領）</t>
    <rPh sb="1" eb="3">
      <t>キサイ</t>
    </rPh>
    <rPh sb="3" eb="5">
      <t>ヨウリョウ</t>
    </rPh>
    <phoneticPr fontId="36"/>
  </si>
  <si>
    <t>賃金改善の内容</t>
    <rPh sb="0" eb="2">
      <t>チンギン</t>
    </rPh>
    <rPh sb="2" eb="4">
      <t>カイゼン</t>
    </rPh>
    <rPh sb="5" eb="7">
      <t>ナイヨウ</t>
    </rPh>
    <phoneticPr fontId="35"/>
  </si>
  <si>
    <t>　賃上げ（ベースアップ分）（①対象人数×②月額×③月数）</t>
    <rPh sb="1" eb="3">
      <t>チンア</t>
    </rPh>
    <phoneticPr fontId="36"/>
  </si>
  <si>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5"/>
  </si>
  <si>
    <t>賃金改善の総額</t>
    <phoneticPr fontId="35"/>
  </si>
  <si>
    <t>　特別手当（①対象人数×②月額×③月数）</t>
    <rPh sb="1" eb="3">
      <t>トクベツ</t>
    </rPh>
    <rPh sb="3" eb="5">
      <t>テアテ</t>
    </rPh>
    <rPh sb="7" eb="9">
      <t>タイショウ</t>
    </rPh>
    <rPh sb="9" eb="11">
      <t>ニンズウ</t>
    </rPh>
    <rPh sb="13" eb="15">
      <t>ゲツガク</t>
    </rPh>
    <rPh sb="17" eb="19">
      <t>ゲッスウ</t>
    </rPh>
    <phoneticPr fontId="36"/>
  </si>
  <si>
    <t>　一時金（①対象人数×②支給額）</t>
    <rPh sb="1" eb="4">
      <t>イチジキン</t>
    </rPh>
    <rPh sb="6" eb="8">
      <t>タイショウ</t>
    </rPh>
    <rPh sb="8" eb="10">
      <t>ニンズウ</t>
    </rPh>
    <rPh sb="12" eb="15">
      <t>シキュウガク</t>
    </rPh>
    <phoneticPr fontId="36"/>
  </si>
  <si>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6"/>
  </si>
  <si>
    <t>　賃上げ（ベースアップ分）（（①対象人数×②月額×③月数）÷①対象人数）</t>
    <rPh sb="1" eb="3">
      <t>チンア</t>
    </rPh>
    <phoneticPr fontId="36"/>
  </si>
  <si>
    <t>　一時金（（①対象人数×②支給額）÷①対象人数）</t>
    <rPh sb="1" eb="4">
      <t>イチジキン</t>
    </rPh>
    <rPh sb="7" eb="9">
      <t>タイショウ</t>
    </rPh>
    <rPh sb="9" eb="11">
      <t>ニンズウ</t>
    </rPh>
    <rPh sb="13" eb="16">
      <t>シキュウガク</t>
    </rPh>
    <phoneticPr fontId="36"/>
  </si>
  <si>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5"/>
  </si>
  <si>
    <t>交付確定額</t>
    <rPh sb="0" eb="2">
      <t>コウフ</t>
    </rPh>
    <rPh sb="2" eb="5">
      <t>カクテイガク</t>
    </rPh>
    <phoneticPr fontId="35"/>
  </si>
  <si>
    <t>医師の賃金改善実績の有無（右欄に○・×を記載）</t>
    <rPh sb="0" eb="2">
      <t>イシ</t>
    </rPh>
    <phoneticPr fontId="36"/>
  </si>
  <si>
    <t>歯科医師の賃金改善実績の有無（右欄に○・×を記載）</t>
    <rPh sb="0" eb="4">
      <t>シカイシ</t>
    </rPh>
    <phoneticPr fontId="36"/>
  </si>
  <si>
    <t>薬剤師の賃金改善実績の有無（右欄に○・×を記載）</t>
    <rPh sb="0" eb="3">
      <t>ヤクザイシ</t>
    </rPh>
    <phoneticPr fontId="36"/>
  </si>
  <si>
    <t>保健師の賃金改善実績の有無（右欄に○・×を記載）</t>
    <rPh sb="0" eb="3">
      <t>ホケンシ</t>
    </rPh>
    <phoneticPr fontId="36"/>
  </si>
  <si>
    <t>助産師の賃金改善実績の有無（右欄に○・×を記載）</t>
    <rPh sb="0" eb="3">
      <t>ジョサンシ</t>
    </rPh>
    <phoneticPr fontId="36"/>
  </si>
  <si>
    <t>看護師の賃金改善実績の有無（右欄に○・×を記載）</t>
    <rPh sb="0" eb="3">
      <t>カンゴシ</t>
    </rPh>
    <phoneticPr fontId="36"/>
  </si>
  <si>
    <t>準看護師の賃金改善実績の有無（右欄に○・×を記載）</t>
    <rPh sb="0" eb="4">
      <t>ジュンカンゴシ</t>
    </rPh>
    <phoneticPr fontId="36"/>
  </si>
  <si>
    <t>看護補助者の賃金改善実績の有無（右欄に○・×を記載）</t>
    <rPh sb="0" eb="2">
      <t>カンゴ</t>
    </rPh>
    <rPh sb="2" eb="5">
      <t>ホジョシャ</t>
    </rPh>
    <phoneticPr fontId="36"/>
  </si>
  <si>
    <t>理学療法士の賃金改善実績の有無（右欄に○・×を記載）</t>
    <rPh sb="0" eb="2">
      <t>リガク</t>
    </rPh>
    <rPh sb="2" eb="5">
      <t>リョウホウシ</t>
    </rPh>
    <phoneticPr fontId="36"/>
  </si>
  <si>
    <t>作業療法士の賃金改善実績の有無（右欄に○・×を記載）</t>
    <rPh sb="0" eb="2">
      <t>サギョウ</t>
    </rPh>
    <rPh sb="2" eb="5">
      <t>リョウホウシ</t>
    </rPh>
    <phoneticPr fontId="36"/>
  </si>
  <si>
    <t>視能訓練士の賃金改善実績の有無（右欄に○・×を記載）</t>
    <rPh sb="0" eb="2">
      <t>シノウ</t>
    </rPh>
    <rPh sb="2" eb="5">
      <t>クンレンシ</t>
    </rPh>
    <phoneticPr fontId="36"/>
  </si>
  <si>
    <t>言語聴覚士の賃金改善実績の有無（右欄に○・×を記載）</t>
    <rPh sb="0" eb="2">
      <t>ゲンゴ</t>
    </rPh>
    <rPh sb="2" eb="5">
      <t>チョウカクシ</t>
    </rPh>
    <phoneticPr fontId="36"/>
  </si>
  <si>
    <t>義肢装具士の賃金改善実績の有無（右欄に○・×を記載）</t>
    <rPh sb="0" eb="2">
      <t>ギシ</t>
    </rPh>
    <rPh sb="2" eb="5">
      <t>ソウグシ</t>
    </rPh>
    <phoneticPr fontId="36"/>
  </si>
  <si>
    <t>歯科衛生士の賃金改善実績の有無（右欄に○・×を記載）</t>
    <rPh sb="0" eb="2">
      <t>シカ</t>
    </rPh>
    <rPh sb="2" eb="5">
      <t>エイセイシ</t>
    </rPh>
    <phoneticPr fontId="36"/>
  </si>
  <si>
    <t>歯科技工士の賃金改善実績の有無（右欄に○・×を記載）</t>
    <rPh sb="0" eb="2">
      <t>シカ</t>
    </rPh>
    <rPh sb="2" eb="5">
      <t>ギコウシ</t>
    </rPh>
    <phoneticPr fontId="36"/>
  </si>
  <si>
    <t>歯科業務補助者の賃金改善実績の有無（右欄に○・×を記載）</t>
    <rPh sb="0" eb="2">
      <t>シカ</t>
    </rPh>
    <rPh sb="2" eb="4">
      <t>ギョウム</t>
    </rPh>
    <rPh sb="4" eb="7">
      <t>ホジョシャ</t>
    </rPh>
    <phoneticPr fontId="36"/>
  </si>
  <si>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</si>
  <si>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</si>
  <si>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6"/>
  </si>
  <si>
    <t>衛生検査技師の賃金改善実績の有無（右欄に○・×を記載）</t>
    <rPh sb="0" eb="2">
      <t>エイセイ</t>
    </rPh>
    <rPh sb="2" eb="4">
      <t>ケンサ</t>
    </rPh>
    <rPh sb="4" eb="6">
      <t>ギシ</t>
    </rPh>
    <phoneticPr fontId="36"/>
  </si>
  <si>
    <t>臨床工学技士の賃金改善実績の有無（右欄に○・×を記載）</t>
    <rPh sb="0" eb="2">
      <t>リンショウ</t>
    </rPh>
    <rPh sb="2" eb="4">
      <t>コウガク</t>
    </rPh>
    <rPh sb="4" eb="6">
      <t>ギシ</t>
    </rPh>
    <phoneticPr fontId="36"/>
  </si>
  <si>
    <t>管理栄養士の賃金改善実績の有無（右欄に○・×を記載）</t>
    <rPh sb="0" eb="2">
      <t>カンリ</t>
    </rPh>
    <rPh sb="2" eb="5">
      <t>エイヨウシ</t>
    </rPh>
    <phoneticPr fontId="36"/>
  </si>
  <si>
    <t>栄養士の賃金改善実績の有無（右欄に○・×を記載）</t>
    <rPh sb="0" eb="3">
      <t>エイヨウシ</t>
    </rPh>
    <phoneticPr fontId="36"/>
  </si>
  <si>
    <t>精神保健福祉士の賃金改善実績の有無（右欄に○・×を記載）</t>
    <rPh sb="0" eb="2">
      <t>セイシン</t>
    </rPh>
    <rPh sb="2" eb="4">
      <t>ホケン</t>
    </rPh>
    <rPh sb="4" eb="7">
      <t>フクシシ</t>
    </rPh>
    <phoneticPr fontId="36"/>
  </si>
  <si>
    <t>社会福祉士の賃金改善実績の有無（右欄に○・×を記載）</t>
    <rPh sb="0" eb="2">
      <t>シャカイ</t>
    </rPh>
    <rPh sb="2" eb="5">
      <t>フクシシ</t>
    </rPh>
    <phoneticPr fontId="36"/>
  </si>
  <si>
    <t>介護福祉士の賃金改善実績の有無（右欄に○・×を記載）</t>
    <rPh sb="0" eb="2">
      <t>カイゴ</t>
    </rPh>
    <rPh sb="2" eb="5">
      <t>フクシシ</t>
    </rPh>
    <phoneticPr fontId="36"/>
  </si>
  <si>
    <t>保育士の賃金改善実績の有無（右欄に○・×を記載）</t>
    <rPh sb="0" eb="3">
      <t>ホイクシ</t>
    </rPh>
    <phoneticPr fontId="36"/>
  </si>
  <si>
    <t>救急救命士の賃金改善実績の有無（右欄に○・×を記載）</t>
    <rPh sb="0" eb="2">
      <t>キュウキュウ</t>
    </rPh>
    <rPh sb="2" eb="5">
      <t>キュウメイシ</t>
    </rPh>
    <phoneticPr fontId="36"/>
  </si>
  <si>
    <t>あん摩マッサージ指圧師・はり師・きゆう師の賃金改善実績の有無（右欄に○・×を記載）</t>
    <rPh sb="2" eb="3">
      <t>マ</t>
    </rPh>
    <rPh sb="8" eb="11">
      <t>シアツシ</t>
    </rPh>
    <rPh sb="14" eb="15">
      <t>シ</t>
    </rPh>
    <rPh sb="19" eb="20">
      <t>シ</t>
    </rPh>
    <phoneticPr fontId="36"/>
  </si>
  <si>
    <t>柔道整復師の賃金改善実績の有無（右欄に○・×を記載）</t>
    <rPh sb="0" eb="2">
      <t>ジュウドウ</t>
    </rPh>
    <rPh sb="2" eb="5">
      <t>セイフクシ</t>
    </rPh>
    <phoneticPr fontId="36"/>
  </si>
  <si>
    <t>公認心理師の賃金改善実績の有無（右欄に○・×を記載）</t>
    <rPh sb="0" eb="2">
      <t>コウニン</t>
    </rPh>
    <rPh sb="2" eb="4">
      <t>シンリ</t>
    </rPh>
    <rPh sb="4" eb="5">
      <t>シ</t>
    </rPh>
    <phoneticPr fontId="36"/>
  </si>
  <si>
    <t>診療情報管理士の賃金改善実績の有無（右欄に○・×を記載）</t>
    <rPh sb="0" eb="2">
      <t>シンリョウ</t>
    </rPh>
    <rPh sb="2" eb="4">
      <t>ジョウホウ</t>
    </rPh>
    <rPh sb="4" eb="6">
      <t>カンリ</t>
    </rPh>
    <rPh sb="6" eb="7">
      <t>シ</t>
    </rPh>
    <phoneticPr fontId="36"/>
  </si>
  <si>
    <t>医師事務作業補助者の賃金改善実績の有無（右欄に○・×を記載）</t>
    <rPh sb="0" eb="2">
      <t>イシ</t>
    </rPh>
    <rPh sb="2" eb="4">
      <t>ジム</t>
    </rPh>
    <rPh sb="4" eb="6">
      <t>サギョウ</t>
    </rPh>
    <rPh sb="6" eb="9">
      <t>ホジョシャ</t>
    </rPh>
    <phoneticPr fontId="36"/>
  </si>
  <si>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6"/>
  </si>
  <si>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6"/>
  </si>
  <si>
    <t>１名あたり平均額</t>
    <phoneticPr fontId="35"/>
  </si>
  <si>
    <t>③月数</t>
    <rPh sb="1" eb="3">
      <t>ゲッスウ</t>
    </rPh>
    <phoneticPr fontId="35"/>
  </si>
  <si>
    <t>①対象人数
（常勤換算数）</t>
    <rPh sb="1" eb="3">
      <t>タイショウ</t>
    </rPh>
    <rPh sb="3" eb="5">
      <t>ニンズウ</t>
    </rPh>
    <rPh sb="7" eb="9">
      <t>ジョウキン</t>
    </rPh>
    <rPh sb="9" eb="11">
      <t>カンサン</t>
    </rPh>
    <rPh sb="11" eb="12">
      <t>スウ</t>
    </rPh>
    <phoneticPr fontId="35"/>
  </si>
  <si>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5"/>
  </si>
  <si>
    <t>令和７年度の対象職員のベースアップについて、令和７年３月31日時点の賃金水準と比較して2.0％を上回って実施している場合は、令和７年12月から令和８年５月までの間の当該2.0％を上回る部分</t>
    <phoneticPr fontId="35"/>
  </si>
  <si>
    <t>Ⅲ　令和７年度中の賃金改善割合</t>
    <rPh sb="2" eb="4">
      <t>レイワ</t>
    </rPh>
    <rPh sb="5" eb="7">
      <t>ネンド</t>
    </rPh>
    <rPh sb="7" eb="8">
      <t>チュウ</t>
    </rPh>
    <rPh sb="9" eb="11">
      <t>チンギン</t>
    </rPh>
    <rPh sb="11" eb="13">
      <t>カイゼン</t>
    </rPh>
    <rPh sb="13" eb="15">
      <t>ワリアイ</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</si>
  <si>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5"/>
  </si>
  <si>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5"/>
  </si>
  <si>
    <t>Ⅳ　本事業の支給額を充てられる上限月額</t>
    <rPh sb="2" eb="3">
      <t>ホン</t>
    </rPh>
    <rPh sb="3" eb="5">
      <t>ジギョウ</t>
    </rPh>
    <rPh sb="6" eb="9">
      <t>シキュウガク</t>
    </rPh>
    <rPh sb="10" eb="11">
      <t>ア</t>
    </rPh>
    <rPh sb="15" eb="17">
      <t>ジョウゲン</t>
    </rPh>
    <rPh sb="17" eb="19">
      <t>ゲツガク</t>
    </rPh>
    <phoneticPr fontId="35"/>
  </si>
  <si>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5"/>
  </si>
  <si>
    <t>Ⅶ　対象人数
（常勤換算数）</t>
    <rPh sb="2" eb="4">
      <t>タイショウ</t>
    </rPh>
    <rPh sb="4" eb="6">
      <t>ニンズウ</t>
    </rPh>
    <rPh sb="8" eb="10">
      <t>ジョウキン</t>
    </rPh>
    <rPh sb="10" eb="12">
      <t>カンサン</t>
    </rPh>
    <rPh sb="12" eb="13">
      <t>スウ</t>
    </rPh>
    <phoneticPr fontId="35"/>
  </si>
  <si>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5"/>
  </si>
  <si>
    <t>賃金改善（全体）の内容</t>
    <rPh sb="0" eb="2">
      <t>チンギン</t>
    </rPh>
    <rPh sb="2" eb="4">
      <t>カイゼン</t>
    </rPh>
    <rPh sb="5" eb="7">
      <t>ゼンタイ</t>
    </rPh>
    <rPh sb="9" eb="11">
      <t>ナイヨウ</t>
    </rPh>
    <phoneticPr fontId="35"/>
  </si>
  <si>
    <t>②月額または
月額換算額</t>
    <rPh sb="1" eb="3">
      <t>ゲツガク</t>
    </rPh>
    <rPh sb="7" eb="9">
      <t>ゲツガク</t>
    </rPh>
    <rPh sb="9" eb="11">
      <t>カンサン</t>
    </rPh>
    <rPh sb="11" eb="12">
      <t>ガク</t>
    </rPh>
    <phoneticPr fontId="35"/>
  </si>
  <si>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6"/>
  </si>
  <si>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5"/>
  </si>
  <si>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5"/>
  </si>
  <si>
    <t>❸－❷：返還額（千円未満切り捨て）</t>
    <rPh sb="4" eb="7">
      <t>ヘンカンガク</t>
    </rPh>
    <rPh sb="8" eb="10">
      <t>センエン</t>
    </rPh>
    <rPh sb="10" eb="12">
      <t>ミマン</t>
    </rPh>
    <rPh sb="12" eb="13">
      <t>キ</t>
    </rPh>
    <rPh sb="14" eb="15">
      <t>ス</t>
    </rPh>
    <phoneticPr fontId="35"/>
  </si>
  <si>
    <t>賃金改善に係る診療報酬及び他の補助金等を受けた場合その額（直接入力）</t>
    <rPh sb="29" eb="31">
      <t>チョクセツ</t>
    </rPh>
    <rPh sb="31" eb="33">
      <t>ニュウリョク</t>
    </rPh>
    <phoneticPr fontId="35"/>
  </si>
  <si>
    <t>❶：賃金改善の総額（自動計算）</t>
    <rPh sb="2" eb="4">
      <t>チンギン</t>
    </rPh>
    <rPh sb="4" eb="6">
      <t>カイゼン</t>
    </rPh>
    <rPh sb="7" eb="9">
      <t>ソウガク</t>
    </rPh>
    <rPh sb="10" eb="12">
      <t>ジドウ</t>
    </rPh>
    <rPh sb="12" eb="14">
      <t>ケイサン</t>
    </rPh>
    <phoneticPr fontId="35"/>
  </si>
  <si>
    <t>賃金改善の総額
（自動計算）</t>
    <rPh sb="9" eb="11">
      <t>ジドウ</t>
    </rPh>
    <rPh sb="11" eb="13">
      <t>ケイサン</t>
    </rPh>
    <phoneticPr fontId="35"/>
  </si>
  <si>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6"/>
  </si>
  <si>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6"/>
  </si>
  <si>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5"/>
  </si>
  <si>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5"/>
  </si>
  <si>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5"/>
  </si>
  <si>
    <t>賃金改善の内容（※）</t>
    <rPh sb="0" eb="2">
      <t>チンギン</t>
    </rPh>
    <rPh sb="2" eb="4">
      <t>カイゼン</t>
    </rPh>
    <rPh sb="5" eb="7">
      <t>ナイヨウ</t>
    </rPh>
    <phoneticPr fontId="35"/>
  </si>
  <si>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5"/>
  </si>
  <si>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6"/>
  </si>
  <si>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5"/>
  </si>
  <si>
    <t>交付決定額</t>
    <rPh sb="0" eb="2">
      <t>コウフ</t>
    </rPh>
    <rPh sb="2" eb="5">
      <t>ケッテイガク</t>
    </rPh>
    <phoneticPr fontId="35"/>
  </si>
  <si>
    <t>総額</t>
    <rPh sb="0" eb="2">
      <t>ソウガク</t>
    </rPh>
    <phoneticPr fontId="35"/>
  </si>
  <si>
    <t>給付金の対象となった賃金改善の総額</t>
    <rPh sb="0" eb="3">
      <t>キュウフキン</t>
    </rPh>
    <rPh sb="4" eb="6">
      <t>タイショウ</t>
    </rPh>
    <rPh sb="10" eb="12">
      <t>チンギン</t>
    </rPh>
    <phoneticPr fontId="35"/>
  </si>
  <si>
    <t>賃金改善（法人全体）の内容</t>
    <rPh sb="0" eb="2">
      <t>チンギン</t>
    </rPh>
    <rPh sb="2" eb="4">
      <t>カイゼン</t>
    </rPh>
    <rPh sb="5" eb="7">
      <t>ホウジン</t>
    </rPh>
    <rPh sb="7" eb="9">
      <t>ゼンタイ</t>
    </rPh>
    <rPh sb="11" eb="13">
      <t>ナイヨウ</t>
    </rPh>
    <phoneticPr fontId="35"/>
  </si>
  <si>
    <t>事務職員の賃金改善の内容</t>
    <rPh sb="0" eb="2">
      <t>ジム</t>
    </rPh>
    <rPh sb="2" eb="4">
      <t>ショクイン</t>
    </rPh>
    <rPh sb="5" eb="7">
      <t>チンギン</t>
    </rPh>
    <rPh sb="7" eb="9">
      <t>カイゼン</t>
    </rPh>
    <rPh sb="10" eb="12">
      <t>ナイヨウ</t>
    </rPh>
    <phoneticPr fontId="35"/>
  </si>
  <si>
    <t>看護補助者の賃金改善の内容</t>
    <rPh sb="0" eb="2">
      <t>カンゴ</t>
    </rPh>
    <rPh sb="2" eb="5">
      <t>ホジョシャ</t>
    </rPh>
    <rPh sb="6" eb="8">
      <t>チンギン</t>
    </rPh>
    <rPh sb="8" eb="10">
      <t>カイゼン</t>
    </rPh>
    <rPh sb="11" eb="13">
      <t>ナイヨウ</t>
    </rPh>
    <phoneticPr fontId="35"/>
  </si>
  <si>
    <r>
      <rPr>
        <b/>
        <sz val="11"/>
        <color rgb="FFFF0000"/>
        <rFont val="ＭＳ Ｐゴシック"/>
        <family val="3"/>
        <charset val="128"/>
        <scheme val="minor"/>
      </rPr>
      <t xml:space="preserve">（理学療法士単独の賃金表がある場合は必ず記載）
</t>
    </r>
    <r>
      <rPr>
        <b/>
        <sz val="11"/>
        <color theme="1"/>
        <rFont val="ＭＳ Ｐゴシック"/>
        <family val="3"/>
        <charset val="128"/>
        <scheme val="minor"/>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5"/>
  </si>
  <si>
    <r>
      <rPr>
        <b/>
        <sz val="11"/>
        <color rgb="FFFF0000"/>
        <rFont val="ＭＳ Ｐゴシック"/>
        <family val="3"/>
        <charset val="128"/>
        <scheme val="minor"/>
      </rPr>
      <t xml:space="preserve">（作業療法士単独の賃金表がある場合は必ず記載）
</t>
    </r>
    <r>
      <rPr>
        <b/>
        <sz val="11"/>
        <color theme="1"/>
        <rFont val="ＭＳ Ｐゴシック"/>
        <family val="3"/>
        <charset val="128"/>
        <scheme val="minor"/>
      </rPr>
      <t>作業療法士の賃金改善の内容</t>
    </r>
    <rPh sb="18" eb="19">
      <t>カナラ</t>
    </rPh>
    <phoneticPr fontId="35"/>
  </si>
  <si>
    <r>
      <rPr>
        <b/>
        <sz val="11"/>
        <color rgb="FFFF0000"/>
        <rFont val="ＭＳ Ｐゴシック"/>
        <family val="3"/>
        <charset val="128"/>
        <scheme val="minor"/>
      </rPr>
      <t xml:space="preserve">（言語聴覚士単独の賃金表がある場合は必ず記載）
</t>
    </r>
    <r>
      <rPr>
        <b/>
        <sz val="11"/>
        <color theme="1"/>
        <rFont val="ＭＳ Ｐゴシック"/>
        <family val="3"/>
        <charset val="128"/>
        <scheme val="minor"/>
      </rPr>
      <t>言語聴覚士の賃金改善の内容</t>
    </r>
    <rPh sb="1" eb="3">
      <t>ゲンゴ</t>
    </rPh>
    <rPh sb="3" eb="6">
      <t>チョウカクシチンギンカイゼンナイヨウ</t>
    </rPh>
    <rPh sb="18" eb="19">
      <t>カナラ</t>
    </rPh>
    <phoneticPr fontId="35"/>
  </si>
  <si>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5"/>
  </si>
  <si>
    <t>❷≧❸の判定（×は返還あり）</t>
    <rPh sb="4" eb="6">
      <t>ハンテイ</t>
    </rPh>
    <rPh sb="9" eb="11">
      <t>ヘンカン</t>
    </rPh>
    <phoneticPr fontId="35"/>
  </si>
  <si>
    <t>❷≧❸の判定（×は返還あり）</t>
    <rPh sb="4" eb="6">
      <t>ハンテイ</t>
    </rPh>
    <phoneticPr fontId="35"/>
  </si>
  <si>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6"/>
  </si>
  <si>
    <t>施設数（自動計算）</t>
    <rPh sb="0" eb="3">
      <t>シセツスウ</t>
    </rPh>
    <rPh sb="4" eb="6">
      <t>ジドウ</t>
    </rPh>
    <rPh sb="6" eb="8">
      <t>ケイサン</t>
    </rPh>
    <phoneticPr fontId="35"/>
  </si>
  <si>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5"/>
  </si>
  <si>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5"/>
  </si>
  <si>
    <t>訪問看護ステーションの名称：</t>
    <rPh sb="0" eb="2">
      <t>ホウモン</t>
    </rPh>
    <rPh sb="2" eb="4">
      <t>カンゴ</t>
    </rPh>
    <rPh sb="11" eb="13">
      <t>メイショウ</t>
    </rPh>
    <phoneticPr fontId="36"/>
  </si>
  <si>
    <t>②月額または
月額換算額</t>
    <rPh sb="1" eb="3">
      <t>ゲツガク</t>
    </rPh>
    <phoneticPr fontId="35"/>
  </si>
  <si>
    <t>　基本給の引き上げ</t>
    <rPh sb="1" eb="4">
      <t>キホンキュウ</t>
    </rPh>
    <rPh sb="5" eb="6">
      <t>ヒ</t>
    </rPh>
    <rPh sb="7" eb="8">
      <t>ア</t>
    </rPh>
    <phoneticPr fontId="36"/>
  </si>
  <si>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6"/>
  </si>
  <si>
    <t>　一時金または特別手当</t>
    <rPh sb="1" eb="4">
      <t>イチジキン</t>
    </rPh>
    <rPh sb="7" eb="9">
      <t>トクベツ</t>
    </rPh>
    <rPh sb="9" eb="11">
      <t>テアテ</t>
    </rPh>
    <phoneticPr fontId="36"/>
  </si>
  <si>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5"/>
  </si>
  <si>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5"/>
  </si>
  <si>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6"/>
  </si>
  <si>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政策上の必要性から把握するものであり、補助金の交付額には影響しません。職種ごとの賃金改善の総額と訪問看護ステーション全体の賃金改善の総額が一致しなくても差し支えありません。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5"/>
  </si>
  <si>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5"/>
  </si>
  <si>
    <r>
      <rPr>
        <b/>
        <sz val="11"/>
        <color rgb="FFFF0000"/>
        <rFont val="ＭＳ Ｐゴシック"/>
        <family val="3"/>
        <charset val="128"/>
        <scheme val="minor"/>
      </rPr>
      <t xml:space="preserve">（リハビリ職について常勤（換算しない）10人以上を雇用している場合は必ず記載）
</t>
    </r>
    <r>
      <rPr>
        <b/>
        <sz val="11"/>
        <color theme="1"/>
        <rFont val="ＭＳ Ｐゴシック"/>
        <family val="3"/>
        <charset val="128"/>
        <scheme val="minor"/>
      </rPr>
      <t>リハビリ職種（理学療法士、作業療法士、言語聴覚士）の賃金改善の内容</t>
    </r>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5"/>
  </si>
  <si>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5"/>
  </si>
  <si>
    <t>○</t>
    <phoneticPr fontId="35"/>
  </si>
  <si>
    <t>×</t>
    <phoneticPr fontId="35"/>
  </si>
  <si>
    <t>開設者（法人の名称等）：</t>
    <rPh sb="0" eb="3">
      <t>カイセツシャ</t>
    </rPh>
    <rPh sb="4" eb="6">
      <t>ホウジン</t>
    </rPh>
    <rPh sb="7" eb="9">
      <t>メイショウ</t>
    </rPh>
    <rPh sb="9" eb="10">
      <t>トウ</t>
    </rPh>
    <phoneticPr fontId="36"/>
  </si>
  <si>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5"/>
  </si>
  <si>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5"/>
  </si>
  <si>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5"/>
  </si>
  <si>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6"/>
  </si>
  <si>
    <r>
      <t>別記様式２（訪問看護ステーション）（第８条関係）</t>
    </r>
    <r>
      <rPr>
        <b/>
        <sz val="14"/>
        <color rgb="FFFF0000"/>
        <rFont val="ＭＳ Ｐゴシック"/>
        <family val="3"/>
        <charset val="128"/>
        <scheme val="minor"/>
      </rPr>
      <t>※訪看ＳＴ（施設単位）の報告</t>
    </r>
    <rPh sb="25" eb="27">
      <t>ホウカン</t>
    </rPh>
    <rPh sb="30" eb="32">
      <t>シセツ</t>
    </rPh>
    <rPh sb="32" eb="34">
      <t>タンイ</t>
    </rPh>
    <rPh sb="36" eb="38">
      <t>ホウコク</t>
    </rPh>
    <phoneticPr fontId="36"/>
  </si>
  <si>
    <r>
      <t>別記様式２（訪問看護ステーション）（第８条関係）</t>
    </r>
    <r>
      <rPr>
        <b/>
        <sz val="14"/>
        <color rgb="FFFF0000"/>
        <rFont val="ＭＳ Ｐゴシック"/>
        <family val="3"/>
        <charset val="128"/>
        <scheme val="minor"/>
      </rPr>
      <t>※訪問看護ＳＴ（法人単位）の報告</t>
    </r>
    <rPh sb="25" eb="27">
      <t>ホウモン</t>
    </rPh>
    <rPh sb="27" eb="29">
      <t>カンゴ</t>
    </rPh>
    <rPh sb="32" eb="34">
      <t>ホウジン</t>
    </rPh>
    <rPh sb="34" eb="36">
      <t>タンイ</t>
    </rPh>
    <rPh sb="38" eb="40">
      <t>ホウコク</t>
    </rPh>
    <phoneticPr fontId="36"/>
  </si>
  <si>
    <r>
      <t xml:space="preserve">別紙２（訪問看護ステーション）（第８条関係）
</t>
    </r>
    <r>
      <rPr>
        <b/>
        <sz val="14"/>
        <color rgb="FFFF0000"/>
        <rFont val="ＭＳ Ｐゴシック"/>
        <family val="3"/>
        <charset val="128"/>
        <scheme val="minor"/>
      </rPr>
      <t>※訪問看護ステーション（法人単位）の報告</t>
    </r>
    <rPh sb="24" eb="26">
      <t>ホウモン</t>
    </rPh>
    <rPh sb="26" eb="28">
      <t>カンゴ</t>
    </rPh>
    <rPh sb="35" eb="37">
      <t>ホウジン</t>
    </rPh>
    <rPh sb="37" eb="39">
      <t>タンイ</t>
    </rPh>
    <rPh sb="41" eb="43">
      <t>ホウコク</t>
    </rPh>
    <phoneticPr fontId="36"/>
  </si>
  <si>
    <r>
      <t xml:space="preserve">別紙２（訪問看護ステーション）（第８条関係）
</t>
    </r>
    <r>
      <rPr>
        <b/>
        <sz val="14"/>
        <color rgb="FFFF0000"/>
        <rFont val="ＭＳ Ｐゴシック"/>
        <family val="3"/>
        <charset val="128"/>
        <scheme val="minor"/>
      </rPr>
      <t>※訪問看護ステーション（施設単位）の報告</t>
    </r>
    <rPh sb="24" eb="26">
      <t>ホウモン</t>
    </rPh>
    <rPh sb="26" eb="28">
      <t>カンゴ</t>
    </rPh>
    <rPh sb="35" eb="37">
      <t>シセツ</t>
    </rPh>
    <rPh sb="37" eb="39">
      <t>タンイ</t>
    </rPh>
    <rPh sb="41" eb="43">
      <t>ホウコク</t>
    </rPh>
    <phoneticPr fontId="36"/>
  </si>
  <si>
    <t>❸：賃上げ支援事業の交付決定額（直接入力）</t>
    <rPh sb="2" eb="4">
      <t>チンア</t>
    </rPh>
    <rPh sb="5" eb="7">
      <t>シエン</t>
    </rPh>
    <rPh sb="7" eb="9">
      <t>ジギョウ</t>
    </rPh>
    <rPh sb="10" eb="12">
      <t>コウフ</t>
    </rPh>
    <rPh sb="12" eb="14">
      <t>ケッテイ</t>
    </rPh>
    <rPh sb="14" eb="15">
      <t>ガク</t>
    </rPh>
    <rPh sb="16" eb="18">
      <t>チョクセツ</t>
    </rPh>
    <rPh sb="18" eb="20">
      <t>ニュウリョク</t>
    </rPh>
    <phoneticPr fontId="35"/>
  </si>
  <si>
    <t>❸：賃上げ支援事業の交付決定額（対象施設報告シートから自動転記）</t>
    <rPh sb="2" eb="4">
      <t>チンア</t>
    </rPh>
    <rPh sb="5" eb="7">
      <t>シエン</t>
    </rPh>
    <rPh sb="7" eb="9">
      <t>ジギョウ</t>
    </rPh>
    <rPh sb="10" eb="12">
      <t>コウフ</t>
    </rPh>
    <rPh sb="12" eb="14">
      <t>ケッテイ</t>
    </rPh>
    <rPh sb="14" eb="15">
      <t>ガク</t>
    </rPh>
    <rPh sb="16" eb="18">
      <t>タイショウ</t>
    </rPh>
    <rPh sb="18" eb="20">
      <t>シセツ</t>
    </rPh>
    <rPh sb="20" eb="22">
      <t>ホウコク</t>
    </rPh>
    <rPh sb="27" eb="29">
      <t>ジドウ</t>
    </rPh>
    <rPh sb="29" eb="31">
      <t>テンキ</t>
    </rPh>
    <phoneticPr fontId="35"/>
  </si>
  <si>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5"/>
  </si>
  <si>
    <t>医療機関コード：</t>
    <rPh sb="0" eb="4">
      <t>イリョウキカン</t>
    </rPh>
    <phoneticPr fontId="35"/>
  </si>
  <si>
    <t>左側（B列）：開設者名を記載してください。（例：医療法人○○会　理事長　○○　○○）、真ん中（E列）：医療機関コードを入力してください。
右側（G列）：❶は賃金改善の総額が自動入力されます。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4">
      <t>マ</t>
    </rPh>
    <rPh sb="45" eb="46">
      <t>ナカ</t>
    </rPh>
    <rPh sb="48" eb="49">
      <t>レツ</t>
    </rPh>
    <rPh sb="51" eb="55">
      <t>イリョウキカン</t>
    </rPh>
    <rPh sb="59" eb="61">
      <t>ニュウリョク</t>
    </rPh>
    <rPh sb="69" eb="71">
      <t>ミギガワ</t>
    </rPh>
    <rPh sb="73" eb="74">
      <t>レツ</t>
    </rPh>
    <rPh sb="78" eb="80">
      <t>チンギン</t>
    </rPh>
    <rPh sb="80" eb="82">
      <t>カイゼン</t>
    </rPh>
    <rPh sb="83" eb="85">
      <t>ソウガク</t>
    </rPh>
    <rPh sb="86" eb="90">
      <t>ジドウニュウリョク</t>
    </rPh>
    <phoneticPr fontId="35"/>
  </si>
  <si>
    <r>
      <t>左側（B列）：施設の名称を記載してください。（例：医療法人○○会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5"/>
  </si>
  <si>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5"/>
  </si>
  <si>
    <t>左側（E列）：給付金の対象となる補助対象経費が給付金の支給額と同額以上であることを自動で判定します。
右側（G列）：❸は「診療所等賃上げ支援事業」の交付決定通知書から転記してください。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1" eb="53">
      <t>ミギガワ</t>
    </rPh>
    <rPh sb="55" eb="56">
      <t>レツ</t>
    </rPh>
    <rPh sb="61" eb="65">
      <t>シンリョウジョトウ</t>
    </rPh>
    <rPh sb="65" eb="67">
      <t>チンア</t>
    </rPh>
    <rPh sb="68" eb="70">
      <t>シエン</t>
    </rPh>
    <rPh sb="70" eb="72">
      <t>ジギョウ</t>
    </rPh>
    <rPh sb="74" eb="76">
      <t>コウフ</t>
    </rPh>
    <rPh sb="76" eb="78">
      <t>ケッテイ</t>
    </rPh>
    <rPh sb="78" eb="80">
      <t>ツウチ</t>
    </rPh>
    <rPh sb="80" eb="81">
      <t>ショ</t>
    </rPh>
    <rPh sb="83" eb="85">
      <t>テンキ</t>
    </rPh>
    <phoneticPr fontId="35"/>
  </si>
  <si>
    <t>交付確定額は賃上げ支援事業の支給額から返還額を除いた額となります。（交付確定額及び返還額は自動計算されます。）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rPh sb="34" eb="39">
      <t>コウフカクテイガク</t>
    </rPh>
    <rPh sb="39" eb="40">
      <t>オヨ</t>
    </rPh>
    <rPh sb="41" eb="44">
      <t>ヘンカンガク</t>
    </rPh>
    <rPh sb="45" eb="49">
      <t>ジドウケイサン</t>
    </rPh>
    <phoneticPr fontId="35"/>
  </si>
  <si>
    <t>左側（E列）：開設者名（法人の名称等）を記載してください。（例：医療法人○○会）
右側（G列）：❶は賃金改善の総額が自動転記されます。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2">
      <t>ジドウテンキ</t>
    </rPh>
    <phoneticPr fontId="35"/>
  </si>
  <si>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5"/>
  </si>
  <si>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5"/>
  </si>
  <si>
    <t>左側（E列）：給付金の対象となる補助対象経費が給付金の支給額と同額以上であることを自動で判定します。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2" eb="54">
      <t>ミギガワ</t>
    </rPh>
    <rPh sb="56" eb="57">
      <t>レツ</t>
    </rPh>
    <rPh sb="80" eb="82">
      <t>ジドウ</t>
    </rPh>
    <rPh sb="82" eb="84">
      <t>テンキ</t>
    </rPh>
    <phoneticPr fontId="35"/>
  </si>
  <si>
    <t>医療機関コード</t>
    <rPh sb="0" eb="4">
      <t>イリョウキカン</t>
    </rPh>
    <phoneticPr fontId="35"/>
  </si>
  <si>
    <t>株式会社○○</t>
    <rPh sb="0" eb="4">
      <t>カブシキガイシャ</t>
    </rPh>
    <phoneticPr fontId="35"/>
  </si>
  <si>
    <t>○○訪問看護ステーション</t>
    <rPh sb="2" eb="6">
      <t>ホウモンカンゴ</t>
    </rPh>
    <phoneticPr fontId="35"/>
  </si>
  <si>
    <t>○○訪問看護ステーション　○○</t>
    <rPh sb="2" eb="6">
      <t>ホウモンカンゴ</t>
    </rPh>
    <phoneticPr fontId="35"/>
  </si>
  <si>
    <t>○○訪問看護ステーション　△△</t>
    <rPh sb="2" eb="6">
      <t>ホウモンカンゴ</t>
    </rPh>
    <phoneticPr fontId="35"/>
  </si>
  <si>
    <t>○○訪問看護ステーション　◆◆</t>
    <rPh sb="2" eb="6">
      <t>ホウモンカンゴ</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</si>
</sst>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0.0&quot;人&quot;"/>
  </numFmts>
  <fonts count="5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u/>
      <sz val="12"/>
      <color rgb="FFFF0000"/>
      <name val="ＭＳ ゴシック"/>
      <family val="3"/>
      <charset val="128"/>
    </font>
    <font>
      <b/>
      <sz val="10"/>
      <color indexed="81"/>
      <name val="MS P ゴシック"/>
      <family val="3"/>
      <charset val="128"/>
    </font>
    <font>
      <b/>
      <sz val="9"/>
      <color indexed="81"/>
      <name val="MS P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26" borderId="7" applyNumberFormat="0" applyAlignment="0" applyProtection="0">
      <alignment vertical="center"/>
    </xf>
    <xf numFmtId="0" fontId="22" fillId="27" borderId="0" applyNumberFormat="0" applyBorder="0" applyAlignment="0" applyProtection="0">
      <alignment vertical="center"/>
    </xf>
    <xf numFmtId="0" fontId="18" fillId="28" borderId="8" applyNumberFormat="0" applyFont="0" applyAlignment="0" applyProtection="0">
      <alignment vertical="center"/>
    </xf>
    <xf numFmtId="0" fontId="23" fillId="0" borderId="9" applyNumberFormat="0" applyFill="0" applyAlignment="0" applyProtection="0">
      <alignment vertical="center"/>
    </xf>
    <xf numFmtId="0" fontId="24" fillId="29" borderId="0" applyNumberFormat="0" applyBorder="0" applyAlignment="0" applyProtection="0">
      <alignment vertical="center"/>
    </xf>
    <xf numFmtId="0" fontId="25" fillId="30" borderId="10" applyNumberFormat="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30" borderId="15" applyNumberFormat="0" applyAlignment="0" applyProtection="0">
      <alignment vertical="center"/>
    </xf>
    <xf numFmtId="0" fontId="32" fillId="0" borderId="0" applyNumberFormat="0" applyFill="0" applyBorder="0" applyAlignment="0" applyProtection="0">
      <alignment vertical="center"/>
    </xf>
    <xf numFmtId="0" fontId="33" fillId="31" borderId="10" applyNumberFormat="0" applyAlignment="0" applyProtection="0">
      <alignment vertical="center"/>
    </xf>
    <xf numFmtId="0" fontId="34" fillId="32" borderId="0" applyNumberFormat="0" applyBorder="0" applyAlignment="0" applyProtection="0">
      <alignment vertical="center"/>
    </xf>
    <xf numFmtId="0" fontId="17" fillId="0" borderId="0">
      <alignment vertical="center"/>
    </xf>
    <xf numFmtId="0" fontId="16" fillId="0" borderId="0">
      <alignment vertical="center"/>
    </xf>
    <xf numFmtId="0" fontId="38" fillId="0" borderId="0"/>
    <xf numFmtId="38" fontId="38" fillId="0" borderId="0" applyFont="0" applyFill="0" applyBorder="0" applyAlignment="0" applyProtection="0"/>
    <xf numFmtId="0" fontId="40" fillId="0" borderId="0"/>
    <xf numFmtId="38" fontId="40" fillId="0" borderId="0" applyFont="0" applyFill="0" applyBorder="0" applyAlignment="0" applyProtection="0">
      <alignment vertical="center"/>
    </xf>
    <xf numFmtId="0" fontId="18" fillId="0" borderId="0">
      <alignment vertical="center"/>
    </xf>
    <xf numFmtId="0" fontId="18" fillId="0" borderId="0">
      <alignment vertical="center"/>
    </xf>
    <xf numFmtId="0" fontId="39" fillId="0" borderId="0">
      <alignment vertical="center"/>
    </xf>
    <xf numFmtId="38" fontId="18" fillId="0" borderId="0" applyFont="0" applyFill="0" applyBorder="0" applyAlignment="0" applyProtection="0">
      <alignment vertical="center"/>
    </xf>
    <xf numFmtId="0" fontId="41" fillId="0" borderId="0">
      <alignment vertical="center"/>
    </xf>
    <xf numFmtId="0" fontId="15" fillId="0" borderId="0">
      <alignment vertical="center"/>
    </xf>
    <xf numFmtId="38" fontId="15" fillId="0" borderId="0" applyFont="0" applyFill="0" applyBorder="0" applyAlignment="0" applyProtection="0">
      <alignment vertical="center"/>
    </xf>
    <xf numFmtId="0" fontId="41" fillId="0" borderId="0"/>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1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18" fillId="0" borderId="0" applyFont="0" applyFill="0" applyBorder="0" applyAlignment="0" applyProtection="0">
      <alignment vertical="center"/>
    </xf>
    <xf numFmtId="0" fontId="5" fillId="0" borderId="0">
      <alignment vertical="center"/>
    </xf>
    <xf numFmtId="0" fontId="5" fillId="0" borderId="0">
      <alignment vertical="center"/>
    </xf>
  </cellStyleXfs>
  <cellXfs count="91">
    <xf numFmtId="0" fontId="0" fillId="0" borderId="0" xfId="0">
      <alignment vertical="center"/>
    </xf>
    <xf numFmtId="0" fontId="13" fillId="0" borderId="0" xfId="57">
      <alignment vertical="center"/>
    </xf>
    <xf numFmtId="0" fontId="42" fillId="33" borderId="22" xfId="58" applyFont="1" applyFill="1" applyBorder="1">
      <alignment vertical="center"/>
    </xf>
    <xf numFmtId="0" fontId="12" fillId="34" borderId="21" xfId="58" applyFill="1" applyBorder="1">
      <alignment vertical="center"/>
    </xf>
    <xf numFmtId="0" fontId="12" fillId="0" borderId="0" xfId="58">
      <alignment vertical="center"/>
    </xf>
    <xf numFmtId="0" fontId="44" fillId="0" borderId="0" xfId="69" applyFont="1">
      <alignment vertical="center"/>
    </xf>
    <xf numFmtId="0" fontId="7" fillId="0" borderId="0" xfId="69">
      <alignment vertical="center"/>
    </xf>
    <xf numFmtId="0" fontId="7" fillId="0" borderId="0" xfId="69" applyAlignment="1">
      <alignment vertical="center" wrapText="1"/>
    </xf>
    <xf numFmtId="0" fontId="18" fillId="0" borderId="0" xfId="69" applyFont="1" applyAlignment="1">
      <alignment vertical="center" wrapText="1"/>
    </xf>
    <xf numFmtId="0" fontId="30" fillId="37" borderId="5" xfId="69" applyFont="1" applyFill="1" applyBorder="1" applyAlignment="1">
      <alignment vertical="center" wrapText="1"/>
    </xf>
    <xf numFmtId="0" fontId="30" fillId="35" borderId="5" xfId="69" applyFont="1" applyFill="1" applyBorder="1" applyAlignment="1">
      <alignment horizontal="center" vertical="center" wrapText="1"/>
    </xf>
    <xf numFmtId="0" fontId="30" fillId="0" borderId="5" xfId="69" applyFont="1" applyBorder="1" applyAlignment="1">
      <alignment vertical="center" wrapText="1"/>
    </xf>
    <xf numFmtId="0" fontId="44" fillId="0" borderId="0" xfId="69" applyFont="1" applyAlignment="1">
      <alignment horizontal="center" vertical="center"/>
    </xf>
    <xf numFmtId="0" fontId="30" fillId="37" borderId="5" xfId="69" applyFont="1" applyFill="1" applyBorder="1" applyAlignment="1">
      <alignment horizontal="center" vertical="center" wrapText="1"/>
    </xf>
    <xf numFmtId="0" fontId="7" fillId="0" borderId="0" xfId="69" applyAlignment="1">
      <alignment horizontal="center" vertical="center"/>
    </xf>
    <xf numFmtId="0" fontId="0" fillId="0" borderId="0" xfId="69" applyFont="1" applyAlignment="1">
      <alignment vertical="center" wrapText="1"/>
    </xf>
    <xf numFmtId="176" fontId="30" fillId="35" borderId="5" xfId="69" applyNumberFormat="1" applyFont="1" applyFill="1" applyBorder="1" applyAlignment="1">
      <alignment horizontal="center" vertical="center" wrapText="1"/>
    </xf>
    <xf numFmtId="0" fontId="45" fillId="0" borderId="0" xfId="69" applyFont="1" applyProtection="1">
      <alignment vertical="center"/>
      <protection locked="0"/>
    </xf>
    <xf numFmtId="0" fontId="45" fillId="0" borderId="0" xfId="69" applyFont="1" applyAlignment="1" applyProtection="1">
      <alignment horizontal="center" vertical="center"/>
      <protection locked="0"/>
    </xf>
    <xf numFmtId="0" fontId="45" fillId="36" borderId="0" xfId="69" applyFont="1" applyFill="1" applyAlignment="1" applyProtection="1">
      <alignment horizontal="right" vertical="center"/>
      <protection locked="0"/>
    </xf>
    <xf numFmtId="176" fontId="45" fillId="36" borderId="0" xfId="68" applyNumberFormat="1" applyFont="1" applyFill="1" applyAlignment="1" applyProtection="1">
      <alignment horizontal="right" vertical="center"/>
      <protection locked="0"/>
    </xf>
    <xf numFmtId="176" fontId="45" fillId="36" borderId="0" xfId="69" applyNumberFormat="1" applyFont="1" applyFill="1" applyAlignment="1" applyProtection="1">
      <alignment horizontal="right" vertical="center"/>
      <protection locked="0"/>
    </xf>
    <xf numFmtId="0" fontId="30" fillId="36" borderId="3" xfId="69" applyFont="1" applyFill="1" applyBorder="1" applyAlignment="1">
      <alignment vertical="center" wrapText="1"/>
    </xf>
    <xf numFmtId="0" fontId="30" fillId="0" borderId="0" xfId="58" applyFont="1" applyAlignment="1">
      <alignment vertical="center" wrapText="1"/>
    </xf>
    <xf numFmtId="0" fontId="30" fillId="36" borderId="20" xfId="58" applyFont="1" applyFill="1" applyBorder="1" applyAlignment="1">
      <alignment vertical="center" wrapText="1"/>
    </xf>
    <xf numFmtId="0" fontId="30" fillId="36" borderId="18" xfId="58" applyFont="1" applyFill="1" applyBorder="1" applyAlignment="1">
      <alignment vertical="center" wrapText="1"/>
    </xf>
    <xf numFmtId="0" fontId="30" fillId="36" borderId="17" xfId="58" applyFont="1" applyFill="1" applyBorder="1" applyAlignment="1">
      <alignment vertical="center" wrapText="1"/>
    </xf>
    <xf numFmtId="0" fontId="43" fillId="0" borderId="0" xfId="69" applyFont="1" applyAlignment="1" applyProtection="1">
      <alignment horizontal="right" vertical="center"/>
      <protection locked="0"/>
    </xf>
    <xf numFmtId="178" fontId="30" fillId="0" borderId="5" xfId="71" applyNumberFormat="1" applyFont="1" applyBorder="1" applyAlignment="1">
      <alignment horizontal="center" vertical="center" wrapText="1"/>
    </xf>
    <xf numFmtId="176" fontId="30" fillId="0" borderId="5" xfId="71" applyNumberFormat="1" applyFont="1" applyBorder="1" applyAlignment="1">
      <alignment horizontal="center" vertical="center" wrapText="1"/>
    </xf>
    <xf numFmtId="176" fontId="30" fillId="35" borderId="5" xfId="71" applyNumberFormat="1" applyFont="1" applyFill="1" applyBorder="1" applyAlignment="1">
      <alignment horizontal="center" vertical="center" wrapText="1"/>
    </xf>
    <xf numFmtId="177" fontId="30" fillId="35" borderId="5" xfId="69" applyNumberFormat="1" applyFont="1" applyFill="1" applyBorder="1" applyAlignment="1">
      <alignment horizontal="center" vertical="center" wrapText="1"/>
    </xf>
    <xf numFmtId="176" fontId="30" fillId="0" borderId="5" xfId="69" applyNumberFormat="1" applyFont="1" applyBorder="1" applyAlignment="1">
      <alignment horizontal="center" vertical="center" wrapText="1"/>
    </xf>
    <xf numFmtId="0" fontId="6" fillId="0" borderId="0" xfId="69" applyFont="1">
      <alignment vertical="center"/>
    </xf>
    <xf numFmtId="0" fontId="30" fillId="37" borderId="5" xfId="72" applyFont="1" applyFill="1" applyBorder="1" applyAlignment="1">
      <alignment vertical="center" wrapText="1"/>
    </xf>
    <xf numFmtId="0" fontId="30" fillId="37" borderId="5" xfId="72" applyFont="1" applyFill="1" applyBorder="1" applyAlignment="1">
      <alignment horizontal="center" vertical="center" wrapText="1"/>
    </xf>
    <xf numFmtId="0" fontId="0" fillId="0" borderId="0" xfId="72" applyFont="1" applyAlignment="1">
      <alignment vertical="center" wrapText="1"/>
    </xf>
    <xf numFmtId="0" fontId="5" fillId="0" borderId="0" xfId="72">
      <alignment vertical="center"/>
    </xf>
    <xf numFmtId="176" fontId="30" fillId="0" borderId="23" xfId="69" applyNumberFormat="1" applyFont="1" applyBorder="1" applyAlignment="1">
      <alignment horizontal="center" vertical="center" wrapText="1"/>
    </xf>
    <xf numFmtId="180" fontId="30" fillId="35" borderId="5" xfId="71" applyNumberFormat="1" applyFont="1" applyFill="1" applyBorder="1" applyAlignment="1">
      <alignment horizontal="center" vertical="center" wrapText="1"/>
    </xf>
    <xf numFmtId="0" fontId="30" fillId="0" borderId="25" xfId="69" applyFont="1" applyBorder="1" applyAlignment="1">
      <alignment vertical="center" wrapText="1"/>
    </xf>
    <xf numFmtId="180" fontId="30" fillId="35" borderId="5" xfId="69" applyNumberFormat="1" applyFont="1" applyFill="1" applyBorder="1" applyAlignment="1">
      <alignment horizontal="center" vertical="center" wrapText="1"/>
    </xf>
    <xf numFmtId="0" fontId="45" fillId="0" borderId="0" xfId="69" applyFont="1">
      <alignment vertical="center"/>
    </xf>
    <xf numFmtId="0" fontId="4" fillId="0" borderId="0" xfId="69" applyFont="1" applyAlignment="1">
      <alignment vertical="center" wrapText="1"/>
    </xf>
    <xf numFmtId="0" fontId="3" fillId="0" borderId="0" xfId="69" applyFont="1" applyAlignment="1">
      <alignment vertical="center" wrapText="1"/>
    </xf>
    <xf numFmtId="0" fontId="49" fillId="0" borderId="0" xfId="0" applyFont="1">
      <alignment vertical="center"/>
    </xf>
    <xf numFmtId="0" fontId="49" fillId="0" borderId="5" xfId="0" applyFont="1" applyBorder="1" applyAlignment="1">
      <alignment horizontal="center" vertical="center"/>
    </xf>
    <xf numFmtId="0" fontId="49" fillId="0" borderId="3" xfId="0" applyFont="1" applyBorder="1">
      <alignment vertical="center"/>
    </xf>
    <xf numFmtId="0" fontId="49" fillId="0" borderId="5" xfId="0" applyFont="1" applyBorder="1" applyAlignment="1">
      <alignment horizontal="center" vertical="center" wrapText="1"/>
    </xf>
    <xf numFmtId="0" fontId="49" fillId="0" borderId="5" xfId="0" applyFont="1" applyBorder="1" applyAlignment="1">
      <alignment horizontal="right" vertical="center"/>
    </xf>
    <xf numFmtId="176" fontId="49" fillId="0" borderId="5" xfId="0" applyNumberFormat="1" applyFont="1" applyBorder="1" applyAlignment="1">
      <alignment horizontal="right" vertical="center"/>
    </xf>
    <xf numFmtId="0" fontId="30" fillId="0" borderId="5" xfId="69" applyFont="1" applyBorder="1" applyAlignment="1">
      <alignment horizontal="center" vertical="center" wrapText="1"/>
    </xf>
    <xf numFmtId="0" fontId="30" fillId="0" borderId="3" xfId="69" applyFont="1" applyBorder="1" applyAlignment="1">
      <alignment vertical="center" wrapText="1"/>
    </xf>
    <xf numFmtId="0" fontId="45" fillId="35" borderId="0" xfId="69" applyFont="1" applyFill="1" applyAlignment="1" applyProtection="1">
      <alignment horizontal="right" vertical="center"/>
      <protection locked="0"/>
    </xf>
    <xf numFmtId="176" fontId="45" fillId="35" borderId="0" xfId="68" applyNumberFormat="1" applyFont="1" applyFill="1" applyAlignment="1" applyProtection="1">
      <alignment horizontal="right" vertical="center"/>
      <protection locked="0"/>
    </xf>
    <xf numFmtId="0" fontId="2" fillId="0" borderId="0" xfId="69" applyFont="1">
      <alignment vertical="center"/>
    </xf>
    <xf numFmtId="179" fontId="30" fillId="35" borderId="5" xfId="69" applyNumberFormat="1" applyFont="1" applyFill="1" applyBorder="1" applyAlignment="1">
      <alignment horizontal="center" vertical="center" wrapText="1"/>
    </xf>
    <xf numFmtId="176" fontId="30" fillId="36" borderId="5" xfId="69" applyNumberFormat="1" applyFont="1" applyFill="1" applyBorder="1" applyAlignment="1">
      <alignment horizontal="center" vertical="center" wrapText="1"/>
    </xf>
    <xf numFmtId="0" fontId="45" fillId="0" borderId="0" xfId="69" applyFont="1" applyAlignment="1" applyProtection="1">
      <alignment vertical="center" wrapText="1"/>
      <protection locked="0"/>
    </xf>
    <xf numFmtId="0" fontId="45" fillId="0" borderId="0" xfId="69" applyFont="1" applyAlignment="1" applyProtection="1">
      <alignment horizontal="right" vertical="center"/>
      <protection locked="0"/>
    </xf>
    <xf numFmtId="0" fontId="1" fillId="0" borderId="0" xfId="69" applyFont="1" applyAlignment="1">
      <alignment vertical="center" wrapText="1"/>
    </xf>
    <xf numFmtId="0" fontId="45" fillId="35" borderId="0" xfId="69" applyFont="1" applyFill="1" applyProtection="1">
      <alignment vertical="center"/>
      <protection locked="0"/>
    </xf>
    <xf numFmtId="181" fontId="30" fillId="35" borderId="5" xfId="69" applyNumberFormat="1" applyFont="1" applyFill="1" applyBorder="1" applyAlignment="1">
      <alignment horizontal="center" vertical="center" wrapText="1"/>
    </xf>
    <xf numFmtId="181" fontId="30" fillId="35" borderId="5" xfId="71" applyNumberFormat="1" applyFont="1" applyFill="1" applyBorder="1" applyAlignment="1">
      <alignment horizontal="center" vertical="center" wrapText="1"/>
    </xf>
    <xf numFmtId="0" fontId="44" fillId="0" borderId="0" xfId="69" applyFont="1" applyAlignment="1">
      <alignment horizontal="center" vertical="center" wrapText="1"/>
    </xf>
    <xf numFmtId="0" fontId="44" fillId="0" borderId="0" xfId="69" applyFont="1" applyAlignment="1">
      <alignment horizontal="center" vertical="center"/>
    </xf>
    <xf numFmtId="0" fontId="30" fillId="0" borderId="24" xfId="69" applyFont="1" applyBorder="1" applyAlignment="1">
      <alignment horizontal="center" vertical="center" wrapText="1"/>
    </xf>
    <xf numFmtId="0" fontId="30" fillId="0" borderId="25" xfId="69" applyFont="1" applyBorder="1" applyAlignment="1">
      <alignment horizontal="center" vertical="center" wrapText="1"/>
    </xf>
    <xf numFmtId="0" fontId="30" fillId="37" borderId="3" xfId="72" applyFont="1" applyFill="1" applyBorder="1" applyAlignment="1">
      <alignment horizontal="center" vertical="center" wrapText="1"/>
    </xf>
    <xf numFmtId="0" fontId="30" fillId="37" borderId="2" xfId="72" applyFont="1" applyFill="1" applyBorder="1" applyAlignment="1">
      <alignment horizontal="center" vertical="center" wrapText="1"/>
    </xf>
    <xf numFmtId="0" fontId="45" fillId="0" borderId="0" xfId="69" applyFont="1" applyAlignment="1" applyProtection="1">
      <alignment horizontal="left" vertical="center" wrapText="1"/>
      <protection locked="0"/>
    </xf>
    <xf numFmtId="0" fontId="45" fillId="35" borderId="0" xfId="69" applyFont="1" applyFill="1" applyAlignment="1" applyProtection="1">
      <alignment horizontal="right" vertical="center" wrapText="1"/>
      <protection locked="0"/>
    </xf>
    <xf numFmtId="0" fontId="30" fillId="0" borderId="3" xfId="69" applyFont="1" applyBorder="1" applyAlignment="1">
      <alignment horizontal="center" vertical="center" wrapText="1"/>
    </xf>
    <xf numFmtId="0" fontId="30" fillId="0" borderId="1" xfId="69" applyFont="1" applyBorder="1" applyAlignment="1">
      <alignment horizontal="center" vertical="center" wrapText="1"/>
    </xf>
    <xf numFmtId="0" fontId="30" fillId="0" borderId="2" xfId="69" applyFont="1" applyBorder="1" applyAlignment="1">
      <alignment horizontal="center" vertical="center" wrapText="1"/>
    </xf>
    <xf numFmtId="0" fontId="48" fillId="0" borderId="3" xfId="69" applyFont="1" applyBorder="1" applyAlignment="1">
      <alignment horizontal="center" vertical="center" wrapText="1"/>
    </xf>
    <xf numFmtId="0" fontId="48" fillId="0" borderId="1" xfId="69" applyFont="1" applyBorder="1" applyAlignment="1">
      <alignment horizontal="center" vertical="center" wrapText="1"/>
    </xf>
    <xf numFmtId="0" fontId="48" fillId="0" borderId="2" xfId="69" applyFont="1" applyBorder="1" applyAlignment="1">
      <alignment horizontal="center" vertical="center" wrapText="1"/>
    </xf>
    <xf numFmtId="0" fontId="30" fillId="0" borderId="5" xfId="69" applyFont="1" applyBorder="1" applyAlignment="1">
      <alignment horizontal="center" vertical="center" wrapText="1"/>
    </xf>
    <xf numFmtId="0" fontId="30" fillId="37" borderId="4" xfId="69" applyFont="1" applyFill="1" applyBorder="1" applyAlignment="1">
      <alignment horizontal="center" vertical="center" wrapText="1"/>
    </xf>
    <xf numFmtId="0" fontId="30" fillId="37" borderId="26" xfId="69" applyFont="1" applyFill="1" applyBorder="1" applyAlignment="1">
      <alignment horizontal="center" vertical="center" wrapText="1"/>
    </xf>
    <xf numFmtId="178" fontId="30" fillId="0" borderId="24" xfId="71" applyNumberFormat="1" applyFont="1" applyBorder="1" applyAlignment="1">
      <alignment horizontal="center" vertical="center" wrapText="1"/>
    </xf>
    <xf numFmtId="178" fontId="30" fillId="0" borderId="25" xfId="71" applyNumberFormat="1" applyFont="1" applyBorder="1" applyAlignment="1">
      <alignment horizontal="center" vertical="center" wrapText="1"/>
    </xf>
    <xf numFmtId="0" fontId="1" fillId="0" borderId="27" xfId="69" applyFont="1" applyBorder="1" applyAlignment="1">
      <alignment horizontal="left" vertical="center" wrapText="1"/>
    </xf>
    <xf numFmtId="0" fontId="3" fillId="0" borderId="27" xfId="69" applyFont="1" applyBorder="1" applyAlignment="1">
      <alignment horizontal="left" vertical="center"/>
    </xf>
    <xf numFmtId="0" fontId="44" fillId="0" borderId="6" xfId="69" applyFont="1" applyBorder="1" applyAlignment="1">
      <alignment horizontal="left" vertical="top" wrapText="1"/>
    </xf>
    <xf numFmtId="0" fontId="37" fillId="0" borderId="6" xfId="69" applyFont="1" applyBorder="1" applyAlignment="1">
      <alignment horizontal="left" vertical="center" wrapText="1"/>
    </xf>
    <xf numFmtId="0" fontId="12" fillId="0" borderId="19" xfId="58" applyBorder="1" applyAlignment="1">
      <alignment horizontal="center" vertical="center"/>
    </xf>
    <xf numFmtId="0" fontId="12" fillId="0" borderId="16" xfId="58" applyBorder="1" applyAlignment="1">
      <alignment horizontal="center" vertical="center"/>
    </xf>
    <xf numFmtId="0" fontId="49" fillId="0" borderId="3" xfId="0" applyFont="1" applyBorder="1" applyAlignment="1">
      <alignment horizontal="right" vertical="center"/>
    </xf>
    <xf numFmtId="0" fontId="49" fillId="0" borderId="2" xfId="0" applyFont="1" applyBorder="1" applyAlignment="1">
      <alignment horizontal="righ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911678</xdr:colOff>
      <xdr:row>0</xdr:row>
      <xdr:rowOff>95250</xdr:rowOff>
    </xdr:from>
    <xdr:to>
      <xdr:col>7</xdr:col>
      <xdr:colOff>9633857</xdr:colOff>
      <xdr:row>1</xdr:row>
      <xdr:rowOff>489858</xdr:rowOff>
    </xdr:to>
    <xdr:sp macro="" textlink="">
      <xdr:nvSpPr>
        <xdr:cNvPr id="3" name="テキスト ボックス 2">
          <a:extLst>
            <a:ext uri="{FF2B5EF4-FFF2-40B4-BE49-F238E27FC236}">
              <a16:creationId xmlns:a16="http://schemas.microsoft.com/office/drawing/2014/main" id="{8EBCC6CF-FC6E-4DF3-B500-5B3C7874668F}"/>
            </a:ext>
          </a:extLst>
        </xdr:cNvPr>
        <xdr:cNvSpPr txBox="1"/>
      </xdr:nvSpPr>
      <xdr:spPr>
        <a:xfrm>
          <a:off x="18138321" y="95250"/>
          <a:ext cx="8722179" cy="7211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twoCellAnchor>
    <xdr:from>
      <xdr:col>5</xdr:col>
      <xdr:colOff>1646464</xdr:colOff>
      <xdr:row>0</xdr:row>
      <xdr:rowOff>149679</xdr:rowOff>
    </xdr:from>
    <xdr:to>
      <xdr:col>5</xdr:col>
      <xdr:colOff>3069611</xdr:colOff>
      <xdr:row>1</xdr:row>
      <xdr:rowOff>523276</xdr:rowOff>
    </xdr:to>
    <xdr:sp macro="" textlink="">
      <xdr:nvSpPr>
        <xdr:cNvPr id="2" name="テキスト ボックス 1">
          <a:extLst>
            <a:ext uri="{FF2B5EF4-FFF2-40B4-BE49-F238E27FC236}">
              <a16:creationId xmlns:a16="http://schemas.microsoft.com/office/drawing/2014/main" id="{F5C92D91-8307-447E-A138-8001B8A3196A}"/>
            </a:ext>
          </a:extLst>
        </xdr:cNvPr>
        <xdr:cNvSpPr txBox="1"/>
      </xdr:nvSpPr>
      <xdr:spPr>
        <a:xfrm>
          <a:off x="10518321" y="149679"/>
          <a:ext cx="1423147" cy="700168"/>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78442</xdr:colOff>
      <xdr:row>0</xdr:row>
      <xdr:rowOff>56030</xdr:rowOff>
    </xdr:from>
    <xdr:to>
      <xdr:col>9</xdr:col>
      <xdr:colOff>7496736</xdr:colOff>
      <xdr:row>1</xdr:row>
      <xdr:rowOff>123266</xdr:rowOff>
    </xdr:to>
    <xdr:sp macro="" textlink="">
      <xdr:nvSpPr>
        <xdr:cNvPr id="2" name="テキスト ボックス 1">
          <a:extLst>
            <a:ext uri="{FF2B5EF4-FFF2-40B4-BE49-F238E27FC236}">
              <a16:creationId xmlns:a16="http://schemas.microsoft.com/office/drawing/2014/main" id="{D4128469-7E83-499C-9C73-11C2C5135006}"/>
            </a:ext>
          </a:extLst>
        </xdr:cNvPr>
        <xdr:cNvSpPr txBox="1"/>
      </xdr:nvSpPr>
      <xdr:spPr>
        <a:xfrm>
          <a:off x="15396883" y="56030"/>
          <a:ext cx="7418294" cy="997324"/>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twoCellAnchor>
    <xdr:from>
      <xdr:col>8</xdr:col>
      <xdr:colOff>1400735</xdr:colOff>
      <xdr:row>0</xdr:row>
      <xdr:rowOff>795618</xdr:rowOff>
    </xdr:from>
    <xdr:to>
      <xdr:col>8</xdr:col>
      <xdr:colOff>2823882</xdr:colOff>
      <xdr:row>2</xdr:row>
      <xdr:rowOff>39021</xdr:rowOff>
    </xdr:to>
    <xdr:sp macro="" textlink="">
      <xdr:nvSpPr>
        <xdr:cNvPr id="3" name="テキスト ボックス 2">
          <a:extLst>
            <a:ext uri="{FF2B5EF4-FFF2-40B4-BE49-F238E27FC236}">
              <a16:creationId xmlns:a16="http://schemas.microsoft.com/office/drawing/2014/main" id="{368B3DA1-302C-4CCC-8889-E4354E0B7A12}"/>
            </a:ext>
          </a:extLst>
        </xdr:cNvPr>
        <xdr:cNvSpPr txBox="1"/>
      </xdr:nvSpPr>
      <xdr:spPr>
        <a:xfrm>
          <a:off x="13514294" y="795618"/>
          <a:ext cx="1423147" cy="700168"/>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870858</xdr:colOff>
      <xdr:row>0</xdr:row>
      <xdr:rowOff>81643</xdr:rowOff>
    </xdr:from>
    <xdr:to>
      <xdr:col>7</xdr:col>
      <xdr:colOff>9593037</xdr:colOff>
      <xdr:row>1</xdr:row>
      <xdr:rowOff>477851</xdr:rowOff>
    </xdr:to>
    <xdr:sp macro="" textlink="">
      <xdr:nvSpPr>
        <xdr:cNvPr id="3" name="テキスト ボックス 2">
          <a:extLst>
            <a:ext uri="{FF2B5EF4-FFF2-40B4-BE49-F238E27FC236}">
              <a16:creationId xmlns:a16="http://schemas.microsoft.com/office/drawing/2014/main" id="{16C4813A-5667-42FB-B445-3218D5155200}"/>
            </a:ext>
          </a:extLst>
        </xdr:cNvPr>
        <xdr:cNvSpPr txBox="1"/>
      </xdr:nvSpPr>
      <xdr:spPr>
        <a:xfrm>
          <a:off x="17784537" y="81643"/>
          <a:ext cx="8722179" cy="7227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twoCellAnchor>
    <xdr:from>
      <xdr:col>5</xdr:col>
      <xdr:colOff>1496786</xdr:colOff>
      <xdr:row>0</xdr:row>
      <xdr:rowOff>136071</xdr:rowOff>
    </xdr:from>
    <xdr:to>
      <xdr:col>5</xdr:col>
      <xdr:colOff>2919933</xdr:colOff>
      <xdr:row>1</xdr:row>
      <xdr:rowOff>511268</xdr:rowOff>
    </xdr:to>
    <xdr:sp macro="" textlink="">
      <xdr:nvSpPr>
        <xdr:cNvPr id="2" name="テキスト ボックス 1">
          <a:extLst>
            <a:ext uri="{FF2B5EF4-FFF2-40B4-BE49-F238E27FC236}">
              <a16:creationId xmlns:a16="http://schemas.microsoft.com/office/drawing/2014/main" id="{BEC119B0-FF23-4267-8282-302BC3715CE4}"/>
            </a:ext>
          </a:extLst>
        </xdr:cNvPr>
        <xdr:cNvSpPr txBox="1"/>
      </xdr:nvSpPr>
      <xdr:spPr>
        <a:xfrm>
          <a:off x="10314215" y="136071"/>
          <a:ext cx="1423147" cy="701768"/>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361950</xdr:colOff>
      <xdr:row>0</xdr:row>
      <xdr:rowOff>180975</xdr:rowOff>
    </xdr:from>
    <xdr:to>
      <xdr:col>6</xdr:col>
      <xdr:colOff>413497</xdr:colOff>
      <xdr:row>2</xdr:row>
      <xdr:rowOff>233443</xdr:rowOff>
    </xdr:to>
    <xdr:sp macro="" textlink="">
      <xdr:nvSpPr>
        <xdr:cNvPr id="2" name="テキスト ボックス 1">
          <a:extLst>
            <a:ext uri="{FF2B5EF4-FFF2-40B4-BE49-F238E27FC236}">
              <a16:creationId xmlns:a16="http://schemas.microsoft.com/office/drawing/2014/main" id="{8C80F29D-2CC6-4D7C-9E4E-43841CBCB6CB}"/>
            </a:ext>
          </a:extLst>
        </xdr:cNvPr>
        <xdr:cNvSpPr txBox="1"/>
      </xdr:nvSpPr>
      <xdr:spPr>
        <a:xfrm>
          <a:off x="7419975" y="180975"/>
          <a:ext cx="1423147" cy="852568"/>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44823</xdr:colOff>
      <xdr:row>0</xdr:row>
      <xdr:rowOff>0</xdr:rowOff>
    </xdr:from>
    <xdr:to>
      <xdr:col>9</xdr:col>
      <xdr:colOff>7463117</xdr:colOff>
      <xdr:row>1</xdr:row>
      <xdr:rowOff>67236</xdr:rowOff>
    </xdr:to>
    <xdr:sp macro="" textlink="">
      <xdr:nvSpPr>
        <xdr:cNvPr id="2" name="テキスト ボックス 1">
          <a:extLst>
            <a:ext uri="{FF2B5EF4-FFF2-40B4-BE49-F238E27FC236}">
              <a16:creationId xmlns:a16="http://schemas.microsoft.com/office/drawing/2014/main" id="{FAE84145-C5FF-4FE3-97AC-5713A12E60EC}"/>
            </a:ext>
          </a:extLst>
        </xdr:cNvPr>
        <xdr:cNvSpPr txBox="1"/>
      </xdr:nvSpPr>
      <xdr:spPr>
        <a:xfrm>
          <a:off x="15363264" y="0"/>
          <a:ext cx="7418294" cy="997324"/>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twoCellAnchor>
    <xdr:from>
      <xdr:col>8</xdr:col>
      <xdr:colOff>1624853</xdr:colOff>
      <xdr:row>0</xdr:row>
      <xdr:rowOff>851648</xdr:rowOff>
    </xdr:from>
    <xdr:to>
      <xdr:col>8</xdr:col>
      <xdr:colOff>3048000</xdr:colOff>
      <xdr:row>2</xdr:row>
      <xdr:rowOff>44824</xdr:rowOff>
    </xdr:to>
    <xdr:sp macro="" textlink="">
      <xdr:nvSpPr>
        <xdr:cNvPr id="3" name="テキスト ボックス 2">
          <a:extLst>
            <a:ext uri="{FF2B5EF4-FFF2-40B4-BE49-F238E27FC236}">
              <a16:creationId xmlns:a16="http://schemas.microsoft.com/office/drawing/2014/main" id="{7E4E78AE-A114-41DE-8202-56C305D95FA8}"/>
            </a:ext>
          </a:extLst>
        </xdr:cNvPr>
        <xdr:cNvSpPr txBox="1"/>
      </xdr:nvSpPr>
      <xdr:spPr>
        <a:xfrm>
          <a:off x="13738412" y="851648"/>
          <a:ext cx="1423147" cy="649941"/>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55"/>
  <sheetViews>
    <sheetView tabSelected="1" view="pageBreakPreview" zoomScale="70" zoomScaleNormal="85" zoomScaleSheetLayoutView="70" workbookViewId="0">
      <selection activeCell="B9" sqref="B9:C9"/>
    </sheetView>
  </sheetViews>
  <sheetFormatPr defaultColWidth="9" defaultRowHeight="13.5"/>
  <cols>
    <col min="1" max="1" width="47.75" style="6" customWidth="1"/>
    <col min="2" max="4" width="15.125" style="14" customWidth="1"/>
    <col min="5" max="5" width="23.25" style="14" customWidth="1"/>
    <col min="6" max="6" width="86"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163</v>
      </c>
      <c r="B1" s="12"/>
      <c r="C1" s="12"/>
      <c r="D1" s="12"/>
      <c r="E1" s="12"/>
      <c r="F1" s="5"/>
      <c r="G1" s="27"/>
    </row>
    <row r="2" spans="1:14" ht="46.5" customHeight="1">
      <c r="A2" s="64" t="s">
        <v>140</v>
      </c>
      <c r="B2" s="65"/>
      <c r="C2" s="65"/>
      <c r="D2" s="65"/>
      <c r="E2" s="65"/>
      <c r="F2" s="65"/>
      <c r="G2" s="65"/>
      <c r="H2" s="43" t="s">
        <v>51</v>
      </c>
    </row>
    <row r="3" spans="1:14" ht="32.25" customHeight="1">
      <c r="A3" s="17" t="s">
        <v>50</v>
      </c>
      <c r="B3" s="71" t="s">
        <v>181</v>
      </c>
      <c r="C3" s="71"/>
      <c r="D3" s="58" t="s">
        <v>170</v>
      </c>
      <c r="E3" s="61">
        <v>4661234567</v>
      </c>
      <c r="F3" s="17" t="s">
        <v>117</v>
      </c>
      <c r="G3" s="20">
        <f>SUM($G$10:$G$14)</f>
        <v>244200</v>
      </c>
      <c r="H3" s="60" t="s">
        <v>171</v>
      </c>
    </row>
    <row r="4" spans="1:14" ht="26.25" customHeight="1">
      <c r="A4" s="17" t="s">
        <v>144</v>
      </c>
      <c r="B4" s="71" t="s">
        <v>182</v>
      </c>
      <c r="C4" s="71"/>
      <c r="D4" s="18"/>
      <c r="E4" s="59"/>
      <c r="F4" s="42" t="s">
        <v>116</v>
      </c>
      <c r="G4" s="54">
        <v>0</v>
      </c>
      <c r="H4" s="60" t="s">
        <v>172</v>
      </c>
    </row>
    <row r="5" spans="1:14" ht="45.75" customHeight="1">
      <c r="A5" s="70" t="s">
        <v>155</v>
      </c>
      <c r="B5" s="70"/>
      <c r="C5" s="70"/>
      <c r="D5" s="70"/>
      <c r="E5" s="19"/>
      <c r="F5" s="42" t="s">
        <v>137</v>
      </c>
      <c r="G5" s="20">
        <f>ROUNDDOWN(G3-G4,-3)</f>
        <v>244000</v>
      </c>
      <c r="H5" s="60" t="s">
        <v>173</v>
      </c>
      <c r="I5" s="55" t="s">
        <v>156</v>
      </c>
      <c r="J5" s="55" t="s">
        <v>157</v>
      </c>
    </row>
    <row r="6" spans="1:14" ht="41.25" customHeight="1">
      <c r="A6" s="17" t="s">
        <v>138</v>
      </c>
      <c r="B6" s="18"/>
      <c r="C6" s="18"/>
      <c r="D6" s="18"/>
      <c r="E6" s="20" t="str">
        <f>IF(G5&gt;=G6,"○","×")</f>
        <v>○</v>
      </c>
      <c r="F6" s="17" t="s">
        <v>167</v>
      </c>
      <c r="G6" s="54">
        <v>228000</v>
      </c>
      <c r="H6" s="60" t="s">
        <v>174</v>
      </c>
    </row>
    <row r="7" spans="1:14" ht="26.25" customHeight="1">
      <c r="A7" s="17" t="s">
        <v>62</v>
      </c>
      <c r="B7" s="18"/>
      <c r="C7" s="18"/>
      <c r="D7" s="18"/>
      <c r="E7" s="21">
        <f>G6-G7</f>
        <v>228000</v>
      </c>
      <c r="F7" s="17" t="s">
        <v>115</v>
      </c>
      <c r="G7" s="20">
        <f>IF(ROUNDDOWN(G6-G5,-3)&lt;=0,0,ROUNDDOWN(G6-G5,-3))</f>
        <v>0</v>
      </c>
      <c r="H7" s="60" t="s">
        <v>175</v>
      </c>
    </row>
    <row r="8" spans="1:14" ht="41.25" customHeight="1">
      <c r="A8" s="51" t="s">
        <v>149</v>
      </c>
      <c r="B8" s="72" t="s">
        <v>150</v>
      </c>
      <c r="C8" s="73"/>
      <c r="D8" s="73"/>
      <c r="E8" s="74"/>
      <c r="F8" s="78" t="s">
        <v>130</v>
      </c>
      <c r="G8" s="78"/>
      <c r="H8" s="8"/>
    </row>
    <row r="9" spans="1:14" s="37" customFormat="1" ht="66" customHeight="1">
      <c r="A9" s="34" t="s">
        <v>110</v>
      </c>
      <c r="B9" s="35" t="s">
        <v>100</v>
      </c>
      <c r="C9" s="35" t="s">
        <v>111</v>
      </c>
      <c r="D9" s="35" t="s">
        <v>99</v>
      </c>
      <c r="E9" s="35" t="s">
        <v>113</v>
      </c>
      <c r="F9" s="68" t="s">
        <v>118</v>
      </c>
      <c r="G9" s="69"/>
      <c r="H9" s="36" t="s">
        <v>101</v>
      </c>
    </row>
    <row r="10" spans="1:14" ht="50.25" customHeight="1">
      <c r="A10" s="11" t="s">
        <v>146</v>
      </c>
      <c r="B10" s="62"/>
      <c r="C10" s="16"/>
      <c r="D10" s="41"/>
      <c r="E10" s="16"/>
      <c r="F10" s="11"/>
      <c r="G10" s="32">
        <f>B10*C10*D10</f>
        <v>0</v>
      </c>
      <c r="H10" s="15" t="s">
        <v>119</v>
      </c>
    </row>
    <row r="11" spans="1:14" ht="57" customHeight="1">
      <c r="A11" s="11" t="s">
        <v>147</v>
      </c>
      <c r="B11" s="62">
        <v>5.5</v>
      </c>
      <c r="C11" s="16">
        <v>2000</v>
      </c>
      <c r="D11" s="41">
        <v>2</v>
      </c>
      <c r="E11" s="16">
        <v>6000</v>
      </c>
      <c r="F11" s="11"/>
      <c r="G11" s="32">
        <f t="shared" ref="G11:G13" si="0">B11*C11*D11</f>
        <v>22000</v>
      </c>
      <c r="H11" s="15" t="s">
        <v>120</v>
      </c>
    </row>
    <row r="12" spans="1:14" ht="80.25" customHeight="1">
      <c r="A12" s="11" t="s">
        <v>162</v>
      </c>
      <c r="B12" s="62"/>
      <c r="C12" s="16"/>
      <c r="D12" s="41"/>
      <c r="E12" s="40"/>
      <c r="F12" s="11"/>
      <c r="G12" s="32">
        <f t="shared" si="0"/>
        <v>0</v>
      </c>
      <c r="H12" s="15" t="s">
        <v>126</v>
      </c>
    </row>
    <row r="13" spans="1:14" ht="41.25" customHeight="1">
      <c r="A13" s="11" t="s">
        <v>148</v>
      </c>
      <c r="B13" s="62">
        <v>5.5</v>
      </c>
      <c r="C13" s="16">
        <v>9500</v>
      </c>
      <c r="D13" s="56">
        <v>4</v>
      </c>
      <c r="E13" s="38"/>
      <c r="F13" s="11"/>
      <c r="G13" s="32">
        <f t="shared" si="0"/>
        <v>209000</v>
      </c>
      <c r="H13" s="15" t="s">
        <v>151</v>
      </c>
      <c r="I13" s="33">
        <v>1</v>
      </c>
      <c r="J13" s="33">
        <v>2</v>
      </c>
      <c r="K13" s="33">
        <v>3</v>
      </c>
      <c r="L13" s="33">
        <v>4</v>
      </c>
      <c r="M13" s="33"/>
      <c r="N13" s="33"/>
    </row>
    <row r="14" spans="1:14" ht="73.5" customHeight="1">
      <c r="A14" s="66"/>
      <c r="B14" s="67"/>
      <c r="C14" s="67"/>
      <c r="D14" s="67"/>
      <c r="E14" s="67"/>
      <c r="F14" s="52" t="s">
        <v>160</v>
      </c>
      <c r="G14" s="57">
        <f>'別紙（2.0％超部分算定シート）'!I4+'別紙（2.0％超部分算定シート）'!I5+'別紙（2.0％超部分算定シート）'!I6</f>
        <v>13200</v>
      </c>
      <c r="H14" s="15" t="s">
        <v>127</v>
      </c>
    </row>
    <row r="15" spans="1:14" ht="55.5" customHeight="1">
      <c r="A15" s="75" t="s">
        <v>152</v>
      </c>
      <c r="B15" s="76"/>
      <c r="C15" s="76"/>
      <c r="D15" s="76"/>
      <c r="E15" s="76"/>
      <c r="F15" s="76"/>
      <c r="G15" s="77"/>
      <c r="H15" s="15"/>
    </row>
    <row r="16" spans="1:14" s="37" customFormat="1" ht="72.75" customHeight="1">
      <c r="A16" s="34" t="s">
        <v>114</v>
      </c>
      <c r="B16" s="35" t="s">
        <v>100</v>
      </c>
      <c r="C16" s="35" t="s">
        <v>145</v>
      </c>
      <c r="D16" s="35" t="s">
        <v>99</v>
      </c>
      <c r="E16" s="35" t="s">
        <v>113</v>
      </c>
      <c r="F16" s="68" t="s">
        <v>118</v>
      </c>
      <c r="G16" s="69"/>
      <c r="H16" s="36" t="s">
        <v>101</v>
      </c>
    </row>
    <row r="17" spans="1:14" ht="39.75" customHeight="1">
      <c r="A17" s="11" t="s">
        <v>146</v>
      </c>
      <c r="B17" s="62"/>
      <c r="C17" s="16"/>
      <c r="D17" s="41"/>
      <c r="E17" s="16"/>
      <c r="F17" s="11"/>
      <c r="G17" s="32">
        <f>B17*C17*D17</f>
        <v>0</v>
      </c>
      <c r="H17" s="15" t="s">
        <v>119</v>
      </c>
    </row>
    <row r="18" spans="1:14" ht="42.75" customHeight="1">
      <c r="A18" s="11" t="s">
        <v>147</v>
      </c>
      <c r="B18" s="62">
        <v>3</v>
      </c>
      <c r="C18" s="16">
        <v>2000</v>
      </c>
      <c r="D18" s="41">
        <v>2</v>
      </c>
      <c r="E18" s="16">
        <v>6000</v>
      </c>
      <c r="F18" s="11"/>
      <c r="G18" s="32">
        <f t="shared" ref="G18:G20" si="1">B18*C18*D18</f>
        <v>12000</v>
      </c>
      <c r="H18" s="15" t="s">
        <v>120</v>
      </c>
    </row>
    <row r="19" spans="1:14" ht="80.25" customHeight="1">
      <c r="A19" s="11" t="s">
        <v>162</v>
      </c>
      <c r="B19" s="62"/>
      <c r="C19" s="16"/>
      <c r="D19" s="41"/>
      <c r="E19" s="40"/>
      <c r="F19" s="11"/>
      <c r="G19" s="32">
        <f t="shared" si="1"/>
        <v>0</v>
      </c>
      <c r="H19" s="15" t="s">
        <v>126</v>
      </c>
    </row>
    <row r="20" spans="1:14" ht="41.25" customHeight="1">
      <c r="A20" s="11" t="s">
        <v>148</v>
      </c>
      <c r="B20" s="62">
        <v>3</v>
      </c>
      <c r="C20" s="16">
        <v>9500</v>
      </c>
      <c r="D20" s="56">
        <v>4</v>
      </c>
      <c r="E20" s="38"/>
      <c r="F20" s="11"/>
      <c r="G20" s="32">
        <f t="shared" si="1"/>
        <v>114000</v>
      </c>
      <c r="H20" s="15" t="s">
        <v>151</v>
      </c>
      <c r="I20" s="33">
        <v>1</v>
      </c>
      <c r="J20" s="33">
        <v>2</v>
      </c>
      <c r="K20" s="33">
        <v>3</v>
      </c>
      <c r="L20" s="33">
        <v>4</v>
      </c>
      <c r="M20" s="33"/>
      <c r="N20" s="33"/>
    </row>
    <row r="21" spans="1:14" s="37" customFormat="1" ht="72.75" customHeight="1">
      <c r="A21" s="34" t="s">
        <v>132</v>
      </c>
      <c r="B21" s="35" t="s">
        <v>100</v>
      </c>
      <c r="C21" s="35" t="s">
        <v>145</v>
      </c>
      <c r="D21" s="35" t="s">
        <v>99</v>
      </c>
      <c r="E21" s="35" t="s">
        <v>113</v>
      </c>
      <c r="F21" s="68" t="s">
        <v>118</v>
      </c>
      <c r="G21" s="69"/>
      <c r="H21" s="36" t="s">
        <v>101</v>
      </c>
    </row>
    <row r="22" spans="1:14" ht="39.75" customHeight="1">
      <c r="A22" s="11" t="s">
        <v>146</v>
      </c>
      <c r="B22" s="62"/>
      <c r="C22" s="16"/>
      <c r="D22" s="41"/>
      <c r="E22" s="16"/>
      <c r="F22" s="11"/>
      <c r="G22" s="32">
        <f>B22*C22*D22</f>
        <v>0</v>
      </c>
      <c r="H22" s="15" t="s">
        <v>119</v>
      </c>
    </row>
    <row r="23" spans="1:14" ht="47.25" customHeight="1">
      <c r="A23" s="11" t="s">
        <v>147</v>
      </c>
      <c r="B23" s="62">
        <v>1.5</v>
      </c>
      <c r="C23" s="16">
        <v>2000</v>
      </c>
      <c r="D23" s="41">
        <v>2</v>
      </c>
      <c r="E23" s="16">
        <v>5000</v>
      </c>
      <c r="F23" s="11"/>
      <c r="G23" s="32">
        <f t="shared" ref="G23:G25" si="2">B23*C23*D23</f>
        <v>6000</v>
      </c>
      <c r="H23" s="15" t="s">
        <v>120</v>
      </c>
    </row>
    <row r="24" spans="1:14" ht="80.25" customHeight="1">
      <c r="A24" s="11" t="s">
        <v>162</v>
      </c>
      <c r="B24" s="62"/>
      <c r="C24" s="16"/>
      <c r="D24" s="41"/>
      <c r="E24" s="40"/>
      <c r="F24" s="11"/>
      <c r="G24" s="32">
        <f t="shared" si="2"/>
        <v>0</v>
      </c>
      <c r="H24" s="15" t="s">
        <v>126</v>
      </c>
    </row>
    <row r="25" spans="1:14" ht="41.25" customHeight="1">
      <c r="A25" s="11" t="s">
        <v>148</v>
      </c>
      <c r="B25" s="62">
        <v>1.5</v>
      </c>
      <c r="C25" s="16">
        <v>9500</v>
      </c>
      <c r="D25" s="56">
        <v>4</v>
      </c>
      <c r="E25" s="38"/>
      <c r="F25" s="11"/>
      <c r="G25" s="32">
        <f t="shared" si="2"/>
        <v>57000</v>
      </c>
      <c r="H25" s="15" t="s">
        <v>151</v>
      </c>
      <c r="I25" s="33">
        <v>1</v>
      </c>
      <c r="J25" s="33">
        <v>2</v>
      </c>
      <c r="K25" s="33">
        <v>3</v>
      </c>
      <c r="L25" s="33">
        <v>4</v>
      </c>
      <c r="M25" s="33"/>
      <c r="N25" s="33"/>
    </row>
    <row r="26" spans="1:14" s="37" customFormat="1" ht="72.75" customHeight="1">
      <c r="A26" s="34" t="s">
        <v>133</v>
      </c>
      <c r="B26" s="35" t="s">
        <v>100</v>
      </c>
      <c r="C26" s="35" t="s">
        <v>145</v>
      </c>
      <c r="D26" s="35" t="s">
        <v>99</v>
      </c>
      <c r="E26" s="35" t="s">
        <v>113</v>
      </c>
      <c r="F26" s="68" t="s">
        <v>118</v>
      </c>
      <c r="G26" s="69"/>
      <c r="H26" s="36" t="s">
        <v>101</v>
      </c>
    </row>
    <row r="27" spans="1:14" ht="50.25" customHeight="1">
      <c r="A27" s="11" t="s">
        <v>146</v>
      </c>
      <c r="B27" s="62"/>
      <c r="C27" s="16"/>
      <c r="D27" s="41"/>
      <c r="E27" s="16"/>
      <c r="F27" s="11"/>
      <c r="G27" s="32">
        <f>B27*C27*D27</f>
        <v>0</v>
      </c>
      <c r="H27" s="15" t="s">
        <v>119</v>
      </c>
    </row>
    <row r="28" spans="1:14" ht="57" customHeight="1">
      <c r="A28" s="11" t="s">
        <v>147</v>
      </c>
      <c r="B28" s="62"/>
      <c r="C28" s="16"/>
      <c r="D28" s="41"/>
      <c r="E28" s="16"/>
      <c r="F28" s="11"/>
      <c r="G28" s="32">
        <f t="shared" ref="G28:G30" si="3">B28*C28*D28</f>
        <v>0</v>
      </c>
      <c r="H28" s="15" t="s">
        <v>120</v>
      </c>
    </row>
    <row r="29" spans="1:14" ht="80.25" customHeight="1">
      <c r="A29" s="11" t="s">
        <v>162</v>
      </c>
      <c r="B29" s="62"/>
      <c r="C29" s="16"/>
      <c r="D29" s="41"/>
      <c r="E29" s="40"/>
      <c r="F29" s="11"/>
      <c r="G29" s="32">
        <f t="shared" si="3"/>
        <v>0</v>
      </c>
      <c r="H29" s="15" t="s">
        <v>126</v>
      </c>
    </row>
    <row r="30" spans="1:14" ht="41.25" customHeight="1">
      <c r="A30" s="11" t="s">
        <v>148</v>
      </c>
      <c r="B30" s="62"/>
      <c r="C30" s="16"/>
      <c r="D30" s="56"/>
      <c r="E30" s="38"/>
      <c r="F30" s="11"/>
      <c r="G30" s="32">
        <f t="shared" si="3"/>
        <v>0</v>
      </c>
      <c r="H30" s="15" t="s">
        <v>151</v>
      </c>
      <c r="I30" s="33">
        <v>1</v>
      </c>
      <c r="J30" s="33">
        <v>2</v>
      </c>
      <c r="K30" s="33">
        <v>3</v>
      </c>
      <c r="L30" s="33">
        <v>4</v>
      </c>
      <c r="M30" s="33"/>
      <c r="N30" s="33"/>
    </row>
    <row r="31" spans="1:14" s="37" customFormat="1" ht="72.75" customHeight="1">
      <c r="A31" s="34" t="s">
        <v>154</v>
      </c>
      <c r="B31" s="35" t="s">
        <v>100</v>
      </c>
      <c r="C31" s="35" t="s">
        <v>145</v>
      </c>
      <c r="D31" s="35" t="s">
        <v>99</v>
      </c>
      <c r="E31" s="35" t="s">
        <v>113</v>
      </c>
      <c r="F31" s="68" t="s">
        <v>118</v>
      </c>
      <c r="G31" s="69"/>
      <c r="H31" s="36" t="s">
        <v>101</v>
      </c>
    </row>
    <row r="32" spans="1:14" ht="50.25" customHeight="1">
      <c r="A32" s="11" t="s">
        <v>146</v>
      </c>
      <c r="B32" s="31"/>
      <c r="C32" s="16"/>
      <c r="D32" s="41"/>
      <c r="E32" s="16"/>
      <c r="F32" s="11"/>
      <c r="G32" s="32">
        <f>B32*C32*D32</f>
        <v>0</v>
      </c>
      <c r="H32" s="15" t="s">
        <v>119</v>
      </c>
    </row>
    <row r="33" spans="1:14" ht="57" customHeight="1">
      <c r="A33" s="11" t="s">
        <v>147</v>
      </c>
      <c r="B33" s="31"/>
      <c r="C33" s="16"/>
      <c r="D33" s="41"/>
      <c r="E33" s="16"/>
      <c r="F33" s="11"/>
      <c r="G33" s="32">
        <f t="shared" ref="G33:G35" si="4">B33*C33*D33</f>
        <v>0</v>
      </c>
      <c r="H33" s="15" t="s">
        <v>120</v>
      </c>
    </row>
    <row r="34" spans="1:14" ht="80.25" customHeight="1">
      <c r="A34" s="11" t="s">
        <v>162</v>
      </c>
      <c r="B34" s="31"/>
      <c r="C34" s="16"/>
      <c r="D34" s="41"/>
      <c r="E34" s="40"/>
      <c r="F34" s="11"/>
      <c r="G34" s="32">
        <f t="shared" si="4"/>
        <v>0</v>
      </c>
      <c r="H34" s="15" t="s">
        <v>126</v>
      </c>
    </row>
    <row r="35" spans="1:14" ht="41.25" customHeight="1">
      <c r="A35" s="11" t="s">
        <v>148</v>
      </c>
      <c r="B35" s="31"/>
      <c r="C35" s="16"/>
      <c r="D35" s="56"/>
      <c r="E35" s="38"/>
      <c r="F35" s="11"/>
      <c r="G35" s="32">
        <f t="shared" si="4"/>
        <v>0</v>
      </c>
      <c r="H35" s="15" t="s">
        <v>151</v>
      </c>
      <c r="I35" s="33">
        <v>1</v>
      </c>
      <c r="J35" s="33">
        <v>2</v>
      </c>
      <c r="K35" s="33">
        <v>3</v>
      </c>
      <c r="L35" s="33">
        <v>4</v>
      </c>
      <c r="M35" s="33"/>
      <c r="N35" s="33"/>
    </row>
    <row r="36" spans="1:14" s="37" customFormat="1" ht="72.75" customHeight="1">
      <c r="A36" s="34" t="s">
        <v>134</v>
      </c>
      <c r="B36" s="35" t="s">
        <v>100</v>
      </c>
      <c r="C36" s="35" t="s">
        <v>145</v>
      </c>
      <c r="D36" s="35" t="s">
        <v>99</v>
      </c>
      <c r="E36" s="35" t="s">
        <v>113</v>
      </c>
      <c r="F36" s="68" t="s">
        <v>118</v>
      </c>
      <c r="G36" s="69"/>
      <c r="H36" s="36" t="s">
        <v>101</v>
      </c>
    </row>
    <row r="37" spans="1:14" ht="50.25" customHeight="1">
      <c r="A37" s="11" t="s">
        <v>146</v>
      </c>
      <c r="B37" s="62"/>
      <c r="C37" s="16"/>
      <c r="D37" s="41"/>
      <c r="E37" s="16"/>
      <c r="F37" s="11"/>
      <c r="G37" s="32">
        <f>B37*C37*D37</f>
        <v>0</v>
      </c>
      <c r="H37" s="15" t="s">
        <v>119</v>
      </c>
    </row>
    <row r="38" spans="1:14" ht="57" customHeight="1">
      <c r="A38" s="11" t="s">
        <v>147</v>
      </c>
      <c r="B38" s="62">
        <v>1</v>
      </c>
      <c r="C38" s="16">
        <v>2000</v>
      </c>
      <c r="D38" s="41">
        <v>2</v>
      </c>
      <c r="E38" s="16">
        <v>7000</v>
      </c>
      <c r="F38" s="11"/>
      <c r="G38" s="32">
        <f t="shared" ref="G38:G40" si="5">B38*C38*D38</f>
        <v>4000</v>
      </c>
      <c r="H38" s="15" t="s">
        <v>120</v>
      </c>
    </row>
    <row r="39" spans="1:14" ht="80.25" customHeight="1">
      <c r="A39" s="11" t="s">
        <v>162</v>
      </c>
      <c r="B39" s="62"/>
      <c r="C39" s="16"/>
      <c r="D39" s="41"/>
      <c r="E39" s="40"/>
      <c r="F39" s="11"/>
      <c r="G39" s="32">
        <f t="shared" si="5"/>
        <v>0</v>
      </c>
      <c r="H39" s="15" t="s">
        <v>126</v>
      </c>
    </row>
    <row r="40" spans="1:14" ht="41.25" customHeight="1">
      <c r="A40" s="11" t="s">
        <v>148</v>
      </c>
      <c r="B40" s="62">
        <v>1</v>
      </c>
      <c r="C40" s="16">
        <v>2000</v>
      </c>
      <c r="D40" s="56">
        <v>4</v>
      </c>
      <c r="E40" s="38"/>
      <c r="F40" s="11"/>
      <c r="G40" s="32">
        <f t="shared" si="5"/>
        <v>8000</v>
      </c>
      <c r="H40" s="15" t="s">
        <v>151</v>
      </c>
      <c r="I40" s="33">
        <v>1</v>
      </c>
      <c r="J40" s="33">
        <v>2</v>
      </c>
      <c r="K40" s="33">
        <v>3</v>
      </c>
      <c r="L40" s="33">
        <v>4</v>
      </c>
      <c r="M40" s="33"/>
      <c r="N40" s="33"/>
    </row>
    <row r="41" spans="1:14" s="37" customFormat="1" ht="72.75" customHeight="1">
      <c r="A41" s="34" t="s">
        <v>135</v>
      </c>
      <c r="B41" s="35" t="s">
        <v>100</v>
      </c>
      <c r="C41" s="35" t="s">
        <v>145</v>
      </c>
      <c r="D41" s="35" t="s">
        <v>99</v>
      </c>
      <c r="E41" s="35" t="s">
        <v>113</v>
      </c>
      <c r="F41" s="68" t="s">
        <v>118</v>
      </c>
      <c r="G41" s="69"/>
      <c r="H41" s="36" t="s">
        <v>101</v>
      </c>
    </row>
    <row r="42" spans="1:14" ht="50.25" customHeight="1">
      <c r="A42" s="11" t="s">
        <v>146</v>
      </c>
      <c r="B42" s="62"/>
      <c r="C42" s="16"/>
      <c r="D42" s="41"/>
      <c r="E42" s="16"/>
      <c r="F42" s="11"/>
      <c r="G42" s="32">
        <f>B42*C42*D42</f>
        <v>0</v>
      </c>
      <c r="H42" s="15" t="s">
        <v>119</v>
      </c>
    </row>
    <row r="43" spans="1:14" ht="57" customHeight="1">
      <c r="A43" s="11" t="s">
        <v>147</v>
      </c>
      <c r="B43" s="62"/>
      <c r="C43" s="16"/>
      <c r="D43" s="41"/>
      <c r="E43" s="16"/>
      <c r="F43" s="11"/>
      <c r="G43" s="32">
        <f t="shared" ref="G43:G45" si="6">B43*C43*D43</f>
        <v>0</v>
      </c>
      <c r="H43" s="15" t="s">
        <v>120</v>
      </c>
    </row>
    <row r="44" spans="1:14" ht="80.25" customHeight="1">
      <c r="A44" s="11" t="s">
        <v>162</v>
      </c>
      <c r="B44" s="62"/>
      <c r="C44" s="16"/>
      <c r="D44" s="41"/>
      <c r="E44" s="40"/>
      <c r="F44" s="11"/>
      <c r="G44" s="32">
        <f t="shared" si="6"/>
        <v>0</v>
      </c>
      <c r="H44" s="15" t="s">
        <v>126</v>
      </c>
    </row>
    <row r="45" spans="1:14" ht="41.25" customHeight="1">
      <c r="A45" s="11" t="s">
        <v>148</v>
      </c>
      <c r="B45" s="62"/>
      <c r="C45" s="16"/>
      <c r="D45" s="56"/>
      <c r="E45" s="38"/>
      <c r="F45" s="11"/>
      <c r="G45" s="32">
        <f t="shared" si="6"/>
        <v>0</v>
      </c>
      <c r="H45" s="15" t="s">
        <v>151</v>
      </c>
      <c r="I45" s="33">
        <v>1</v>
      </c>
      <c r="J45" s="33">
        <v>2</v>
      </c>
      <c r="K45" s="33">
        <v>3</v>
      </c>
      <c r="L45" s="33">
        <v>4</v>
      </c>
      <c r="M45" s="33"/>
      <c r="N45" s="33"/>
    </row>
    <row r="46" spans="1:14" s="37" customFormat="1" ht="72.75" customHeight="1">
      <c r="A46" s="34" t="s">
        <v>136</v>
      </c>
      <c r="B46" s="35" t="s">
        <v>100</v>
      </c>
      <c r="C46" s="35" t="s">
        <v>145</v>
      </c>
      <c r="D46" s="35" t="s">
        <v>99</v>
      </c>
      <c r="E46" s="35" t="s">
        <v>113</v>
      </c>
      <c r="F46" s="68" t="s">
        <v>118</v>
      </c>
      <c r="G46" s="69"/>
      <c r="H46" s="36" t="s">
        <v>101</v>
      </c>
    </row>
    <row r="47" spans="1:14" ht="50.25" customHeight="1">
      <c r="A47" s="11" t="s">
        <v>146</v>
      </c>
      <c r="B47" s="62"/>
      <c r="C47" s="16"/>
      <c r="D47" s="41"/>
      <c r="E47" s="16"/>
      <c r="F47" s="11"/>
      <c r="G47" s="32">
        <f>B47*C47*D47</f>
        <v>0</v>
      </c>
      <c r="H47" s="15" t="s">
        <v>119</v>
      </c>
    </row>
    <row r="48" spans="1:14" ht="57" customHeight="1">
      <c r="A48" s="11" t="s">
        <v>147</v>
      </c>
      <c r="B48" s="62"/>
      <c r="C48" s="16"/>
      <c r="D48" s="41"/>
      <c r="E48" s="16"/>
      <c r="F48" s="11"/>
      <c r="G48" s="32">
        <f t="shared" ref="G48:G50" si="7">B48*C48*D48</f>
        <v>0</v>
      </c>
      <c r="H48" s="15" t="s">
        <v>120</v>
      </c>
    </row>
    <row r="49" spans="1:14" ht="80.25" customHeight="1">
      <c r="A49" s="11" t="s">
        <v>162</v>
      </c>
      <c r="B49" s="62"/>
      <c r="C49" s="16"/>
      <c r="D49" s="41"/>
      <c r="E49" s="40"/>
      <c r="F49" s="11"/>
      <c r="G49" s="32">
        <f t="shared" si="7"/>
        <v>0</v>
      </c>
      <c r="H49" s="15" t="s">
        <v>126</v>
      </c>
    </row>
    <row r="50" spans="1:14" ht="41.25" customHeight="1">
      <c r="A50" s="11" t="s">
        <v>148</v>
      </c>
      <c r="B50" s="62"/>
      <c r="C50" s="16"/>
      <c r="D50" s="56"/>
      <c r="E50" s="38"/>
      <c r="F50" s="11"/>
      <c r="G50" s="32">
        <f t="shared" si="7"/>
        <v>0</v>
      </c>
      <c r="H50" s="15" t="s">
        <v>151</v>
      </c>
      <c r="I50" s="33">
        <v>1</v>
      </c>
      <c r="J50" s="33">
        <v>2</v>
      </c>
      <c r="K50" s="33">
        <v>3</v>
      </c>
      <c r="L50" s="33">
        <v>4</v>
      </c>
      <c r="M50" s="33"/>
      <c r="N50" s="33"/>
    </row>
    <row r="51" spans="1:14" s="37" customFormat="1" ht="96" customHeight="1">
      <c r="A51" s="34" t="s">
        <v>161</v>
      </c>
      <c r="B51" s="35" t="s">
        <v>100</v>
      </c>
      <c r="C51" s="35" t="s">
        <v>145</v>
      </c>
      <c r="D51" s="35" t="s">
        <v>99</v>
      </c>
      <c r="E51" s="35" t="s">
        <v>113</v>
      </c>
      <c r="F51" s="68" t="s">
        <v>118</v>
      </c>
      <c r="G51" s="69"/>
      <c r="H51" s="36" t="s">
        <v>101</v>
      </c>
    </row>
    <row r="52" spans="1:14" ht="50.25" customHeight="1">
      <c r="A52" s="11" t="s">
        <v>146</v>
      </c>
      <c r="B52" s="62"/>
      <c r="C52" s="16"/>
      <c r="D52" s="41"/>
      <c r="E52" s="16"/>
      <c r="F52" s="11"/>
      <c r="G52" s="32">
        <f>B52*C52*D52</f>
        <v>0</v>
      </c>
      <c r="H52" s="15" t="s">
        <v>119</v>
      </c>
    </row>
    <row r="53" spans="1:14" ht="57" customHeight="1">
      <c r="A53" s="11" t="s">
        <v>147</v>
      </c>
      <c r="B53" s="62"/>
      <c r="C53" s="16"/>
      <c r="D53" s="41"/>
      <c r="E53" s="16"/>
      <c r="F53" s="11"/>
      <c r="G53" s="32">
        <f t="shared" ref="G53:G55" si="8">B53*C53*D53</f>
        <v>0</v>
      </c>
      <c r="H53" s="15" t="s">
        <v>120</v>
      </c>
    </row>
    <row r="54" spans="1:14" ht="80.25" customHeight="1">
      <c r="A54" s="11" t="s">
        <v>162</v>
      </c>
      <c r="B54" s="62"/>
      <c r="C54" s="16"/>
      <c r="D54" s="41"/>
      <c r="E54" s="40"/>
      <c r="F54" s="11"/>
      <c r="G54" s="32">
        <f t="shared" si="8"/>
        <v>0</v>
      </c>
      <c r="H54" s="15" t="s">
        <v>126</v>
      </c>
    </row>
    <row r="55" spans="1:14" ht="41.25" customHeight="1">
      <c r="A55" s="11" t="s">
        <v>148</v>
      </c>
      <c r="B55" s="62"/>
      <c r="C55" s="16"/>
      <c r="D55" s="56"/>
      <c r="E55" s="38"/>
      <c r="F55" s="11"/>
      <c r="G55" s="32">
        <f t="shared" si="8"/>
        <v>0</v>
      </c>
      <c r="H55" s="15" t="s">
        <v>151</v>
      </c>
      <c r="I55" s="33">
        <v>1</v>
      </c>
      <c r="J55" s="33">
        <v>2</v>
      </c>
      <c r="K55" s="33">
        <v>3</v>
      </c>
      <c r="L55" s="33">
        <v>4</v>
      </c>
      <c r="M55" s="33"/>
      <c r="N55" s="33"/>
    </row>
  </sheetData>
  <mergeCells count="17">
    <mergeCell ref="F46:G46"/>
    <mergeCell ref="F51:G51"/>
    <mergeCell ref="B8:E8"/>
    <mergeCell ref="F16:G16"/>
    <mergeCell ref="F21:G21"/>
    <mergeCell ref="F26:G26"/>
    <mergeCell ref="F31:G31"/>
    <mergeCell ref="F36:G36"/>
    <mergeCell ref="A15:G15"/>
    <mergeCell ref="F8:G8"/>
    <mergeCell ref="A2:G2"/>
    <mergeCell ref="A14:E14"/>
    <mergeCell ref="F9:G9"/>
    <mergeCell ref="A5:D5"/>
    <mergeCell ref="F41:G41"/>
    <mergeCell ref="B3:C3"/>
    <mergeCell ref="B4:C4"/>
  </mergeCells>
  <phoneticPr fontId="35"/>
  <conditionalFormatting sqref="A10:A15">
    <cfRule type="expression" dxfId="14" priority="12">
      <formula>#REF!="×"</formula>
    </cfRule>
  </conditionalFormatting>
  <conditionalFormatting sqref="A17:A20 A22:A25 A27:A30 A32:A35 A37:A40 A42:A45 A47:A50 A52:A55">
    <cfRule type="expression" dxfId="13" priority="1">
      <formula>#REF!="×"</formula>
    </cfRule>
  </conditionalFormatting>
  <conditionalFormatting sqref="B10:E11 F10:G12 G10:G14 B12:D12 B13:G13 B17:E18 F17:G20 B19:D19 B20:E20 B22:E23 F22:G25 B24:D24 B25:E25 B27:E28 F27:G30 B29:D29 B30:E30 B32:E33 F32:G35 B34:D34 B35:E35 B37:E38 F37:G40 B39:D39 B40:E40 B42:E43 F42:G45 B44:D44 B45:E45 B47:E48 F47:G50 B49:D49 B50:E50 B52:E53 F52:G55 B54:D54 B55:E55">
    <cfRule type="expression" dxfId="12" priority="135">
      <formula>#REF!="×"</formula>
    </cfRule>
  </conditionalFormatting>
  <conditionalFormatting sqref="F14">
    <cfRule type="expression" dxfId="11" priority="2">
      <formula>#REF!="×"</formula>
    </cfRule>
  </conditionalFormatting>
  <dataValidations count="2">
    <dataValidation type="list" allowBlank="1" showInputMessage="1" showErrorMessage="1" sqref="D13 D55 D50 D45 D40 D35 D30 D25 D20" xr:uid="{65249605-E27A-4D1D-A160-9F1B0C24C78F}">
      <formula1>$I$13:$N$13</formula1>
    </dataValidation>
    <dataValidation type="list" allowBlank="1" showInputMessage="1" showErrorMessage="1" sqref="E5" xr:uid="{59231C6F-31C2-4519-9F10-789B9A9933EE}">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4" max="10" man="1"/>
    <brk id="25" max="6" man="1"/>
    <brk id="35" max="10" man="1"/>
    <brk id="45"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topLeftCell="A2" zoomScale="85" zoomScaleNormal="115" zoomScaleSheetLayoutView="85" workbookViewId="0">
      <selection activeCell="H4" sqref="H4:H5"/>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5" t="s">
        <v>166</v>
      </c>
      <c r="B1" s="85"/>
      <c r="C1" s="86" t="s">
        <v>125</v>
      </c>
      <c r="D1" s="86"/>
      <c r="E1" s="86"/>
      <c r="F1" s="86"/>
      <c r="G1" s="86"/>
      <c r="H1" s="86"/>
      <c r="I1" s="86"/>
    </row>
    <row r="2" spans="1:10" ht="41.25" customHeight="1">
      <c r="A2" s="72" t="s">
        <v>112</v>
      </c>
      <c r="B2" s="73"/>
      <c r="C2" s="73"/>
      <c r="D2" s="73"/>
      <c r="E2" s="73"/>
      <c r="F2" s="73"/>
      <c r="G2" s="73"/>
      <c r="H2" s="73"/>
      <c r="I2" s="79" t="s">
        <v>55</v>
      </c>
      <c r="J2" s="8"/>
    </row>
    <row r="3" spans="1:10" ht="72.75" customHeight="1">
      <c r="A3" s="9" t="s">
        <v>124</v>
      </c>
      <c r="B3" s="13" t="s">
        <v>104</v>
      </c>
      <c r="C3" s="13" t="s">
        <v>105</v>
      </c>
      <c r="D3" s="13" t="s">
        <v>103</v>
      </c>
      <c r="E3" s="13" t="s">
        <v>106</v>
      </c>
      <c r="F3" s="13" t="s">
        <v>107</v>
      </c>
      <c r="G3" s="13" t="s">
        <v>109</v>
      </c>
      <c r="H3" s="13" t="s">
        <v>108</v>
      </c>
      <c r="I3" s="80"/>
      <c r="J3" s="15" t="s">
        <v>101</v>
      </c>
    </row>
    <row r="4" spans="1:10" ht="84.75" customHeight="1">
      <c r="A4" s="11" t="s">
        <v>121</v>
      </c>
      <c r="B4" s="16">
        <v>230000</v>
      </c>
      <c r="C4" s="16">
        <v>5000</v>
      </c>
      <c r="D4" s="28">
        <f>C4/B4</f>
        <v>2.1739130434782608E-2</v>
      </c>
      <c r="E4" s="29">
        <f>(D4-0.02)*B4</f>
        <v>399.99999999999977</v>
      </c>
      <c r="F4" s="30">
        <v>400</v>
      </c>
      <c r="G4" s="39">
        <v>6</v>
      </c>
      <c r="H4" s="63">
        <v>5.5</v>
      </c>
      <c r="I4" s="32">
        <f>F4*G4*H4</f>
        <v>13200</v>
      </c>
      <c r="J4" s="15"/>
    </row>
    <row r="5" spans="1:10" ht="93.75" customHeight="1">
      <c r="A5" s="11" t="s">
        <v>122</v>
      </c>
      <c r="B5" s="16"/>
      <c r="C5" s="16"/>
      <c r="D5" s="28" t="e">
        <f>C5/B5</f>
        <v>#DIV/0!</v>
      </c>
      <c r="E5" s="29" t="e">
        <f>(D5-0.02)*B5</f>
        <v>#DIV/0!</v>
      </c>
      <c r="F5" s="30"/>
      <c r="G5" s="39"/>
      <c r="H5" s="63"/>
      <c r="I5" s="32">
        <f>F5*G5*H5</f>
        <v>0</v>
      </c>
      <c r="J5" s="15"/>
    </row>
    <row r="6" spans="1:10" ht="90" customHeight="1">
      <c r="A6" s="11" t="s">
        <v>123</v>
      </c>
      <c r="B6" s="81"/>
      <c r="C6" s="82"/>
      <c r="D6" s="82"/>
      <c r="E6" s="82"/>
      <c r="F6" s="82"/>
      <c r="G6" s="82"/>
      <c r="H6" s="82"/>
      <c r="I6" s="16">
        <v>0</v>
      </c>
      <c r="J6" s="15"/>
    </row>
    <row r="7" spans="1:10" ht="60.75" customHeight="1">
      <c r="A7" s="83" t="s">
        <v>169</v>
      </c>
      <c r="B7" s="84"/>
      <c r="C7" s="84"/>
      <c r="D7" s="84"/>
      <c r="E7" s="84"/>
      <c r="F7" s="84"/>
      <c r="G7" s="84"/>
      <c r="H7" s="84"/>
      <c r="I7" s="84"/>
    </row>
    <row r="9" spans="1:10">
      <c r="A9" s="44"/>
    </row>
  </sheetData>
  <mergeCells count="6">
    <mergeCell ref="A2:H2"/>
    <mergeCell ref="I2:I3"/>
    <mergeCell ref="B6:H6"/>
    <mergeCell ref="A7:I7"/>
    <mergeCell ref="A1:B1"/>
    <mergeCell ref="C1:I1"/>
  </mergeCells>
  <phoneticPr fontId="35"/>
  <conditionalFormatting sqref="A4:H5 I4:I6 A6:B6">
    <cfRule type="expression" dxfId="10"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4" t="s">
        <v>98</v>
      </c>
      <c r="D1" s="22" t="s">
        <v>63</v>
      </c>
      <c r="E1" s="9" t="s">
        <v>52</v>
      </c>
      <c r="F1" s="11" t="s">
        <v>59</v>
      </c>
      <c r="G1" s="11" t="s">
        <v>58</v>
      </c>
      <c r="H1" s="11" t="s">
        <v>60</v>
      </c>
      <c r="I1" s="11" t="s">
        <v>102</v>
      </c>
      <c r="J1" s="22" t="s">
        <v>64</v>
      </c>
      <c r="K1" s="9" t="s">
        <v>52</v>
      </c>
      <c r="L1" s="11" t="s">
        <v>59</v>
      </c>
      <c r="M1" s="11" t="s">
        <v>58</v>
      </c>
      <c r="N1" s="11" t="s">
        <v>60</v>
      </c>
      <c r="O1" s="11" t="s">
        <v>102</v>
      </c>
      <c r="P1" s="22" t="s">
        <v>65</v>
      </c>
      <c r="Q1" s="9" t="s">
        <v>52</v>
      </c>
      <c r="R1" s="11" t="s">
        <v>59</v>
      </c>
      <c r="S1" s="11" t="s">
        <v>58</v>
      </c>
      <c r="T1" s="11" t="s">
        <v>60</v>
      </c>
      <c r="U1" s="11" t="s">
        <v>102</v>
      </c>
      <c r="V1" s="22" t="s">
        <v>66</v>
      </c>
      <c r="W1" s="9" t="s">
        <v>52</v>
      </c>
      <c r="X1" s="11" t="s">
        <v>59</v>
      </c>
      <c r="Y1" s="11" t="s">
        <v>58</v>
      </c>
      <c r="Z1" s="11" t="s">
        <v>60</v>
      </c>
      <c r="AA1" s="11" t="s">
        <v>102</v>
      </c>
      <c r="AB1" s="22" t="s">
        <v>67</v>
      </c>
      <c r="AC1" s="9" t="s">
        <v>52</v>
      </c>
      <c r="AD1" s="11" t="s">
        <v>59</v>
      </c>
      <c r="AE1" s="11" t="s">
        <v>58</v>
      </c>
      <c r="AF1" s="11" t="s">
        <v>60</v>
      </c>
      <c r="AG1" s="11" t="s">
        <v>102</v>
      </c>
      <c r="AH1" s="22" t="s">
        <v>68</v>
      </c>
      <c r="AI1" s="9" t="s">
        <v>52</v>
      </c>
      <c r="AJ1" s="11" t="s">
        <v>59</v>
      </c>
      <c r="AK1" s="11" t="s">
        <v>58</v>
      </c>
      <c r="AL1" s="11" t="s">
        <v>60</v>
      </c>
      <c r="AM1" s="11" t="s">
        <v>102</v>
      </c>
      <c r="AN1" s="22" t="s">
        <v>69</v>
      </c>
      <c r="AO1" s="9" t="s">
        <v>52</v>
      </c>
      <c r="AP1" s="11" t="s">
        <v>59</v>
      </c>
      <c r="AQ1" s="11" t="s">
        <v>58</v>
      </c>
      <c r="AR1" s="11" t="s">
        <v>60</v>
      </c>
      <c r="AS1" s="11" t="s">
        <v>102</v>
      </c>
      <c r="AT1" s="22" t="s">
        <v>70</v>
      </c>
      <c r="AU1" s="9" t="s">
        <v>52</v>
      </c>
      <c r="AV1" s="11" t="s">
        <v>59</v>
      </c>
      <c r="AW1" s="11" t="s">
        <v>58</v>
      </c>
      <c r="AX1" s="11" t="s">
        <v>60</v>
      </c>
      <c r="AY1" s="11" t="s">
        <v>102</v>
      </c>
      <c r="AZ1" s="22" t="s">
        <v>71</v>
      </c>
      <c r="BA1" s="9" t="s">
        <v>52</v>
      </c>
      <c r="BB1" s="11" t="s">
        <v>59</v>
      </c>
      <c r="BC1" s="11" t="s">
        <v>58</v>
      </c>
      <c r="BD1" s="11" t="s">
        <v>60</v>
      </c>
      <c r="BE1" s="11" t="s">
        <v>102</v>
      </c>
      <c r="BF1" s="22" t="s">
        <v>72</v>
      </c>
      <c r="BG1" s="9" t="s">
        <v>52</v>
      </c>
      <c r="BH1" s="11" t="s">
        <v>59</v>
      </c>
      <c r="BI1" s="11" t="s">
        <v>58</v>
      </c>
      <c r="BJ1" s="11" t="s">
        <v>60</v>
      </c>
      <c r="BK1" s="11" t="s">
        <v>102</v>
      </c>
      <c r="BL1" s="22" t="s">
        <v>73</v>
      </c>
      <c r="BM1" s="9" t="s">
        <v>52</v>
      </c>
      <c r="BN1" s="11" t="s">
        <v>59</v>
      </c>
      <c r="BO1" s="11" t="s">
        <v>58</v>
      </c>
      <c r="BP1" s="11" t="s">
        <v>60</v>
      </c>
      <c r="BQ1" s="11" t="s">
        <v>102</v>
      </c>
      <c r="BR1" s="22" t="s">
        <v>74</v>
      </c>
      <c r="BS1" s="9" t="s">
        <v>52</v>
      </c>
      <c r="BT1" s="11" t="s">
        <v>59</v>
      </c>
      <c r="BU1" s="11" t="s">
        <v>58</v>
      </c>
      <c r="BV1" s="11" t="s">
        <v>60</v>
      </c>
      <c r="BW1" s="11" t="s">
        <v>102</v>
      </c>
      <c r="BX1" s="22" t="s">
        <v>75</v>
      </c>
      <c r="BY1" s="9" t="s">
        <v>52</v>
      </c>
      <c r="BZ1" s="11" t="s">
        <v>59</v>
      </c>
      <c r="CA1" s="11" t="s">
        <v>58</v>
      </c>
      <c r="CB1" s="11" t="s">
        <v>60</v>
      </c>
      <c r="CC1" s="11" t="s">
        <v>102</v>
      </c>
      <c r="CD1" s="22" t="s">
        <v>76</v>
      </c>
      <c r="CE1" s="9" t="s">
        <v>52</v>
      </c>
      <c r="CF1" s="11" t="s">
        <v>59</v>
      </c>
      <c r="CG1" s="11" t="s">
        <v>58</v>
      </c>
      <c r="CH1" s="11" t="s">
        <v>60</v>
      </c>
      <c r="CI1" s="11" t="s">
        <v>102</v>
      </c>
      <c r="CJ1" s="22" t="s">
        <v>77</v>
      </c>
      <c r="CK1" s="9" t="s">
        <v>52</v>
      </c>
      <c r="CL1" s="11" t="s">
        <v>59</v>
      </c>
      <c r="CM1" s="11" t="s">
        <v>58</v>
      </c>
      <c r="CN1" s="11" t="s">
        <v>60</v>
      </c>
      <c r="CO1" s="11" t="s">
        <v>102</v>
      </c>
      <c r="CP1" s="22" t="s">
        <v>78</v>
      </c>
      <c r="CQ1" s="9" t="s">
        <v>52</v>
      </c>
      <c r="CR1" s="11" t="s">
        <v>59</v>
      </c>
      <c r="CS1" s="11" t="s">
        <v>58</v>
      </c>
      <c r="CT1" s="11" t="s">
        <v>60</v>
      </c>
      <c r="CU1" s="11" t="s">
        <v>102</v>
      </c>
      <c r="CV1" s="22" t="s">
        <v>79</v>
      </c>
      <c r="CW1" s="9" t="s">
        <v>52</v>
      </c>
      <c r="CX1" s="11" t="s">
        <v>59</v>
      </c>
      <c r="CY1" s="11" t="s">
        <v>58</v>
      </c>
      <c r="CZ1" s="11" t="s">
        <v>60</v>
      </c>
      <c r="DA1" s="11" t="s">
        <v>102</v>
      </c>
      <c r="DB1" s="22" t="s">
        <v>80</v>
      </c>
      <c r="DC1" s="9" t="s">
        <v>52</v>
      </c>
      <c r="DD1" s="11" t="s">
        <v>59</v>
      </c>
      <c r="DE1" s="11" t="s">
        <v>58</v>
      </c>
      <c r="DF1" s="11" t="s">
        <v>60</v>
      </c>
      <c r="DG1" s="11" t="s">
        <v>102</v>
      </c>
      <c r="DH1" s="22" t="s">
        <v>81</v>
      </c>
      <c r="DI1" s="9" t="s">
        <v>52</v>
      </c>
      <c r="DJ1" s="11" t="s">
        <v>59</v>
      </c>
      <c r="DK1" s="11" t="s">
        <v>58</v>
      </c>
      <c r="DL1" s="11" t="s">
        <v>60</v>
      </c>
      <c r="DM1" s="11" t="s">
        <v>102</v>
      </c>
      <c r="DN1" s="22" t="s">
        <v>82</v>
      </c>
      <c r="DO1" s="9" t="s">
        <v>52</v>
      </c>
      <c r="DP1" s="11" t="s">
        <v>59</v>
      </c>
      <c r="DQ1" s="11" t="s">
        <v>58</v>
      </c>
      <c r="DR1" s="11" t="s">
        <v>60</v>
      </c>
      <c r="DS1" s="11" t="s">
        <v>61</v>
      </c>
      <c r="DT1" s="22" t="s">
        <v>83</v>
      </c>
      <c r="DU1" s="9" t="s">
        <v>52</v>
      </c>
      <c r="DV1" s="11" t="s">
        <v>59</v>
      </c>
      <c r="DW1" s="11" t="s">
        <v>58</v>
      </c>
      <c r="DX1" s="11" t="s">
        <v>60</v>
      </c>
      <c r="DY1" s="11" t="s">
        <v>61</v>
      </c>
      <c r="DZ1" s="22" t="s">
        <v>84</v>
      </c>
      <c r="EA1" s="9" t="s">
        <v>52</v>
      </c>
      <c r="EB1" s="11" t="s">
        <v>59</v>
      </c>
      <c r="EC1" s="11" t="s">
        <v>58</v>
      </c>
      <c r="ED1" s="11" t="s">
        <v>60</v>
      </c>
      <c r="EE1" s="11" t="s">
        <v>61</v>
      </c>
      <c r="EF1" s="22" t="s">
        <v>85</v>
      </c>
      <c r="EG1" s="9" t="s">
        <v>52</v>
      </c>
      <c r="EH1" s="11" t="s">
        <v>59</v>
      </c>
      <c r="EI1" s="11" t="s">
        <v>58</v>
      </c>
      <c r="EJ1" s="11" t="s">
        <v>60</v>
      </c>
      <c r="EK1" s="11" t="s">
        <v>61</v>
      </c>
      <c r="EL1" s="22" t="s">
        <v>86</v>
      </c>
      <c r="EM1" s="9" t="s">
        <v>52</v>
      </c>
      <c r="EN1" s="11" t="s">
        <v>59</v>
      </c>
      <c r="EO1" s="11" t="s">
        <v>58</v>
      </c>
      <c r="EP1" s="11" t="s">
        <v>60</v>
      </c>
      <c r="EQ1" s="11" t="s">
        <v>61</v>
      </c>
      <c r="ER1" s="22" t="s">
        <v>87</v>
      </c>
      <c r="ES1" s="9" t="s">
        <v>52</v>
      </c>
      <c r="ET1" s="11" t="s">
        <v>59</v>
      </c>
      <c r="EU1" s="11" t="s">
        <v>58</v>
      </c>
      <c r="EV1" s="11" t="s">
        <v>60</v>
      </c>
      <c r="EW1" s="11" t="s">
        <v>61</v>
      </c>
      <c r="EX1" s="22" t="s">
        <v>88</v>
      </c>
      <c r="EY1" s="9" t="s">
        <v>52</v>
      </c>
      <c r="EZ1" s="11" t="s">
        <v>59</v>
      </c>
      <c r="FA1" s="11" t="s">
        <v>58</v>
      </c>
      <c r="FB1" s="11" t="s">
        <v>60</v>
      </c>
      <c r="FC1" s="11" t="s">
        <v>61</v>
      </c>
      <c r="FD1" s="22" t="s">
        <v>89</v>
      </c>
      <c r="FE1" s="9" t="s">
        <v>52</v>
      </c>
      <c r="FF1" s="11" t="s">
        <v>59</v>
      </c>
      <c r="FG1" s="11" t="s">
        <v>58</v>
      </c>
      <c r="FH1" s="11" t="s">
        <v>60</v>
      </c>
      <c r="FI1" s="11" t="s">
        <v>61</v>
      </c>
      <c r="FJ1" s="22" t="s">
        <v>90</v>
      </c>
      <c r="FK1" s="9" t="s">
        <v>52</v>
      </c>
      <c r="FL1" s="11" t="s">
        <v>59</v>
      </c>
      <c r="FM1" s="11" t="s">
        <v>58</v>
      </c>
      <c r="FN1" s="11" t="s">
        <v>60</v>
      </c>
      <c r="FO1" s="11" t="s">
        <v>61</v>
      </c>
      <c r="FP1" s="22" t="s">
        <v>91</v>
      </c>
      <c r="FQ1" s="9" t="s">
        <v>52</v>
      </c>
      <c r="FR1" s="11" t="s">
        <v>59</v>
      </c>
      <c r="FS1" s="11" t="s">
        <v>58</v>
      </c>
      <c r="FT1" s="11" t="s">
        <v>60</v>
      </c>
      <c r="FU1" s="11" t="s">
        <v>61</v>
      </c>
      <c r="FV1" s="22" t="s">
        <v>92</v>
      </c>
      <c r="FW1" s="9" t="s">
        <v>52</v>
      </c>
      <c r="FX1" s="11" t="s">
        <v>59</v>
      </c>
      <c r="FY1" s="11" t="s">
        <v>58</v>
      </c>
      <c r="FZ1" s="11" t="s">
        <v>60</v>
      </c>
      <c r="GA1" s="11" t="s">
        <v>61</v>
      </c>
      <c r="GB1" s="22" t="s">
        <v>93</v>
      </c>
      <c r="GC1" s="9" t="s">
        <v>52</v>
      </c>
      <c r="GD1" s="11" t="s">
        <v>59</v>
      </c>
      <c r="GE1" s="11" t="s">
        <v>58</v>
      </c>
      <c r="GF1" s="11" t="s">
        <v>60</v>
      </c>
      <c r="GG1" s="11" t="s">
        <v>61</v>
      </c>
      <c r="GH1" s="22" t="s">
        <v>94</v>
      </c>
      <c r="GI1" s="9" t="s">
        <v>52</v>
      </c>
      <c r="GJ1" s="11" t="s">
        <v>59</v>
      </c>
      <c r="GK1" s="11" t="s">
        <v>58</v>
      </c>
      <c r="GL1" s="11" t="s">
        <v>60</v>
      </c>
      <c r="GM1" s="11" t="s">
        <v>61</v>
      </c>
      <c r="GN1" s="22" t="s">
        <v>95</v>
      </c>
      <c r="GO1" s="9" t="s">
        <v>52</v>
      </c>
      <c r="GP1" s="11" t="s">
        <v>59</v>
      </c>
      <c r="GQ1" s="11" t="s">
        <v>58</v>
      </c>
      <c r="GR1" s="11" t="s">
        <v>60</v>
      </c>
      <c r="GS1" s="11" t="s">
        <v>61</v>
      </c>
      <c r="GT1" s="22" t="s">
        <v>96</v>
      </c>
      <c r="GU1" s="9" t="s">
        <v>52</v>
      </c>
      <c r="GV1" s="11" t="s">
        <v>59</v>
      </c>
      <c r="GW1" s="11" t="s">
        <v>58</v>
      </c>
      <c r="GX1" s="11" t="s">
        <v>60</v>
      </c>
      <c r="GY1" s="11" t="s">
        <v>61</v>
      </c>
      <c r="GZ1" s="22" t="s">
        <v>97</v>
      </c>
      <c r="HA1" s="9" t="s">
        <v>52</v>
      </c>
      <c r="HB1" s="11" t="s">
        <v>59</v>
      </c>
      <c r="HC1" s="11" t="s">
        <v>58</v>
      </c>
      <c r="HD1" s="11" t="s">
        <v>60</v>
      </c>
      <c r="HE1" s="11" t="s">
        <v>61</v>
      </c>
      <c r="HF1" s="23" t="s">
        <v>55</v>
      </c>
      <c r="HG1" s="22" t="s">
        <v>63</v>
      </c>
      <c r="HH1" s="9" t="s">
        <v>52</v>
      </c>
      <c r="HI1" s="11" t="s">
        <v>53</v>
      </c>
      <c r="HJ1" s="11" t="s">
        <v>56</v>
      </c>
      <c r="HK1" s="11" t="s">
        <v>57</v>
      </c>
      <c r="HL1" s="11" t="s">
        <v>54</v>
      </c>
      <c r="HM1" s="22" t="s">
        <v>64</v>
      </c>
      <c r="HN1" s="9" t="s">
        <v>52</v>
      </c>
      <c r="HO1" s="11" t="s">
        <v>53</v>
      </c>
      <c r="HP1" s="11" t="s">
        <v>56</v>
      </c>
      <c r="HQ1" s="11" t="s">
        <v>57</v>
      </c>
      <c r="HR1" s="11" t="s">
        <v>54</v>
      </c>
      <c r="HS1" s="22" t="s">
        <v>65</v>
      </c>
      <c r="HT1" s="9" t="s">
        <v>52</v>
      </c>
      <c r="HU1" s="11" t="s">
        <v>53</v>
      </c>
      <c r="HV1" s="11" t="s">
        <v>56</v>
      </c>
      <c r="HW1" s="11" t="s">
        <v>57</v>
      </c>
      <c r="HX1" s="11" t="s">
        <v>54</v>
      </c>
      <c r="HY1" s="22" t="s">
        <v>66</v>
      </c>
      <c r="HZ1" s="9" t="s">
        <v>52</v>
      </c>
      <c r="IA1" s="11" t="s">
        <v>53</v>
      </c>
      <c r="IB1" s="11" t="s">
        <v>56</v>
      </c>
      <c r="IC1" s="11" t="s">
        <v>57</v>
      </c>
      <c r="ID1" s="11" t="s">
        <v>54</v>
      </c>
      <c r="IE1" s="22" t="s">
        <v>67</v>
      </c>
      <c r="IF1" s="9" t="s">
        <v>52</v>
      </c>
      <c r="IG1" s="11" t="s">
        <v>53</v>
      </c>
      <c r="IH1" s="11" t="s">
        <v>56</v>
      </c>
      <c r="II1" s="11" t="s">
        <v>57</v>
      </c>
      <c r="IJ1" s="11" t="s">
        <v>54</v>
      </c>
      <c r="IK1" s="22" t="s">
        <v>68</v>
      </c>
      <c r="IL1" s="9" t="s">
        <v>52</v>
      </c>
      <c r="IM1" s="11" t="s">
        <v>53</v>
      </c>
      <c r="IN1" s="11" t="s">
        <v>56</v>
      </c>
      <c r="IO1" s="11" t="s">
        <v>57</v>
      </c>
      <c r="IP1" s="11" t="s">
        <v>54</v>
      </c>
      <c r="IQ1" s="22" t="s">
        <v>69</v>
      </c>
      <c r="IR1" s="9" t="s">
        <v>52</v>
      </c>
      <c r="IS1" s="11" t="s">
        <v>53</v>
      </c>
      <c r="IT1" s="11" t="s">
        <v>56</v>
      </c>
      <c r="IU1" s="11" t="s">
        <v>57</v>
      </c>
      <c r="IV1" s="11" t="s">
        <v>54</v>
      </c>
      <c r="IW1" s="22" t="s">
        <v>70</v>
      </c>
      <c r="IX1" s="9" t="s">
        <v>52</v>
      </c>
      <c r="IY1" s="11" t="s">
        <v>53</v>
      </c>
      <c r="IZ1" s="11" t="s">
        <v>56</v>
      </c>
      <c r="JA1" s="11" t="s">
        <v>57</v>
      </c>
      <c r="JB1" s="11" t="s">
        <v>54</v>
      </c>
      <c r="JC1" s="22" t="s">
        <v>71</v>
      </c>
      <c r="JD1" s="9" t="s">
        <v>52</v>
      </c>
      <c r="JE1" s="11" t="s">
        <v>53</v>
      </c>
      <c r="JF1" s="11" t="s">
        <v>56</v>
      </c>
      <c r="JG1" s="11" t="s">
        <v>57</v>
      </c>
      <c r="JH1" s="11" t="s">
        <v>54</v>
      </c>
      <c r="JI1" s="22" t="s">
        <v>72</v>
      </c>
      <c r="JJ1" s="9" t="s">
        <v>52</v>
      </c>
      <c r="JK1" s="11" t="s">
        <v>53</v>
      </c>
      <c r="JL1" s="11" t="s">
        <v>56</v>
      </c>
      <c r="JM1" s="11" t="s">
        <v>57</v>
      </c>
      <c r="JN1" s="11" t="s">
        <v>54</v>
      </c>
      <c r="JO1" s="22" t="s">
        <v>73</v>
      </c>
      <c r="JP1" s="9" t="s">
        <v>52</v>
      </c>
      <c r="JQ1" s="11" t="s">
        <v>53</v>
      </c>
      <c r="JR1" s="11" t="s">
        <v>56</v>
      </c>
      <c r="JS1" s="11" t="s">
        <v>57</v>
      </c>
      <c r="JT1" s="11" t="s">
        <v>54</v>
      </c>
      <c r="JU1" s="22" t="s">
        <v>74</v>
      </c>
      <c r="JV1" s="9" t="s">
        <v>52</v>
      </c>
      <c r="JW1" s="11" t="s">
        <v>53</v>
      </c>
      <c r="JX1" s="11" t="s">
        <v>56</v>
      </c>
      <c r="JY1" s="11" t="s">
        <v>57</v>
      </c>
      <c r="JZ1" s="11" t="s">
        <v>54</v>
      </c>
      <c r="KA1" s="22" t="s">
        <v>75</v>
      </c>
      <c r="KB1" s="9" t="s">
        <v>52</v>
      </c>
      <c r="KC1" s="11" t="s">
        <v>53</v>
      </c>
      <c r="KD1" s="11" t="s">
        <v>56</v>
      </c>
      <c r="KE1" s="11" t="s">
        <v>57</v>
      </c>
      <c r="KF1" s="11" t="s">
        <v>54</v>
      </c>
      <c r="KG1" s="22" t="s">
        <v>76</v>
      </c>
      <c r="KH1" s="9" t="s">
        <v>52</v>
      </c>
      <c r="KI1" s="11" t="s">
        <v>53</v>
      </c>
      <c r="KJ1" s="11" t="s">
        <v>56</v>
      </c>
      <c r="KK1" s="11" t="s">
        <v>57</v>
      </c>
      <c r="KL1" s="11" t="s">
        <v>54</v>
      </c>
      <c r="KM1" s="22" t="s">
        <v>77</v>
      </c>
      <c r="KN1" s="9" t="s">
        <v>52</v>
      </c>
      <c r="KO1" s="11" t="s">
        <v>53</v>
      </c>
      <c r="KP1" s="11" t="s">
        <v>56</v>
      </c>
      <c r="KQ1" s="11" t="s">
        <v>57</v>
      </c>
      <c r="KR1" s="11" t="s">
        <v>54</v>
      </c>
      <c r="KS1" s="22" t="s">
        <v>78</v>
      </c>
      <c r="KT1" s="9" t="s">
        <v>52</v>
      </c>
      <c r="KU1" s="11" t="s">
        <v>53</v>
      </c>
      <c r="KV1" s="11" t="s">
        <v>56</v>
      </c>
      <c r="KW1" s="11" t="s">
        <v>57</v>
      </c>
      <c r="KX1" s="11" t="s">
        <v>54</v>
      </c>
      <c r="KY1" s="22" t="s">
        <v>79</v>
      </c>
      <c r="KZ1" s="9" t="s">
        <v>52</v>
      </c>
      <c r="LA1" s="11" t="s">
        <v>53</v>
      </c>
      <c r="LB1" s="11" t="s">
        <v>56</v>
      </c>
      <c r="LC1" s="11" t="s">
        <v>57</v>
      </c>
      <c r="LD1" s="11" t="s">
        <v>54</v>
      </c>
      <c r="LE1" s="22" t="s">
        <v>80</v>
      </c>
      <c r="LF1" s="9" t="s">
        <v>52</v>
      </c>
      <c r="LG1" s="11" t="s">
        <v>53</v>
      </c>
      <c r="LH1" s="11" t="s">
        <v>56</v>
      </c>
      <c r="LI1" s="11" t="s">
        <v>57</v>
      </c>
      <c r="LJ1" s="11" t="s">
        <v>54</v>
      </c>
      <c r="LK1" s="22" t="s">
        <v>81</v>
      </c>
      <c r="LL1" s="9" t="s">
        <v>52</v>
      </c>
      <c r="LM1" s="11" t="s">
        <v>53</v>
      </c>
      <c r="LN1" s="11" t="s">
        <v>56</v>
      </c>
      <c r="LO1" s="11" t="s">
        <v>57</v>
      </c>
      <c r="LP1" s="11" t="s">
        <v>54</v>
      </c>
      <c r="LQ1" s="22" t="s">
        <v>82</v>
      </c>
      <c r="LR1" s="9" t="s">
        <v>52</v>
      </c>
      <c r="LS1" s="11" t="s">
        <v>53</v>
      </c>
      <c r="LT1" s="11" t="s">
        <v>56</v>
      </c>
      <c r="LU1" s="11" t="s">
        <v>57</v>
      </c>
      <c r="LV1" s="11" t="s">
        <v>54</v>
      </c>
      <c r="LW1" s="22" t="s">
        <v>83</v>
      </c>
      <c r="LX1" s="9" t="s">
        <v>52</v>
      </c>
      <c r="LY1" s="11" t="s">
        <v>53</v>
      </c>
      <c r="LZ1" s="11" t="s">
        <v>56</v>
      </c>
      <c r="MA1" s="11" t="s">
        <v>57</v>
      </c>
      <c r="MB1" s="11" t="s">
        <v>54</v>
      </c>
      <c r="MC1" s="22" t="s">
        <v>84</v>
      </c>
      <c r="MD1" s="9" t="s">
        <v>52</v>
      </c>
      <c r="ME1" s="11" t="s">
        <v>53</v>
      </c>
      <c r="MF1" s="11" t="s">
        <v>56</v>
      </c>
      <c r="MG1" s="11" t="s">
        <v>57</v>
      </c>
      <c r="MH1" s="11" t="s">
        <v>54</v>
      </c>
      <c r="MI1" s="22" t="s">
        <v>85</v>
      </c>
      <c r="MJ1" s="9" t="s">
        <v>52</v>
      </c>
      <c r="MK1" s="11" t="s">
        <v>53</v>
      </c>
      <c r="ML1" s="11" t="s">
        <v>56</v>
      </c>
      <c r="MM1" s="11" t="s">
        <v>57</v>
      </c>
      <c r="MN1" s="11" t="s">
        <v>54</v>
      </c>
      <c r="MO1" s="22" t="s">
        <v>86</v>
      </c>
      <c r="MP1" s="9" t="s">
        <v>52</v>
      </c>
      <c r="MQ1" s="11" t="s">
        <v>53</v>
      </c>
      <c r="MR1" s="11" t="s">
        <v>56</v>
      </c>
      <c r="MS1" s="11" t="s">
        <v>57</v>
      </c>
      <c r="MT1" s="11" t="s">
        <v>54</v>
      </c>
      <c r="MU1" s="22" t="s">
        <v>87</v>
      </c>
      <c r="MV1" s="9" t="s">
        <v>52</v>
      </c>
      <c r="MW1" s="11" t="s">
        <v>53</v>
      </c>
      <c r="MX1" s="11" t="s">
        <v>56</v>
      </c>
      <c r="MY1" s="11" t="s">
        <v>57</v>
      </c>
      <c r="MZ1" s="11" t="s">
        <v>54</v>
      </c>
      <c r="NA1" s="22" t="s">
        <v>88</v>
      </c>
      <c r="NB1" s="9" t="s">
        <v>52</v>
      </c>
      <c r="NC1" s="11" t="s">
        <v>53</v>
      </c>
      <c r="ND1" s="11" t="s">
        <v>56</v>
      </c>
      <c r="NE1" s="11" t="s">
        <v>57</v>
      </c>
      <c r="NF1" s="11" t="s">
        <v>54</v>
      </c>
      <c r="NG1" s="22" t="s">
        <v>89</v>
      </c>
      <c r="NH1" s="9" t="s">
        <v>52</v>
      </c>
      <c r="NI1" s="11" t="s">
        <v>53</v>
      </c>
      <c r="NJ1" s="11" t="s">
        <v>56</v>
      </c>
      <c r="NK1" s="11" t="s">
        <v>57</v>
      </c>
      <c r="NL1" s="11" t="s">
        <v>54</v>
      </c>
      <c r="NM1" s="22" t="s">
        <v>90</v>
      </c>
      <c r="NN1" s="9" t="s">
        <v>52</v>
      </c>
      <c r="NO1" s="11" t="s">
        <v>53</v>
      </c>
      <c r="NP1" s="11" t="s">
        <v>56</v>
      </c>
      <c r="NQ1" s="11" t="s">
        <v>57</v>
      </c>
      <c r="NR1" s="11" t="s">
        <v>54</v>
      </c>
      <c r="NS1" s="22" t="s">
        <v>91</v>
      </c>
      <c r="NT1" s="9" t="s">
        <v>52</v>
      </c>
      <c r="NU1" s="11" t="s">
        <v>53</v>
      </c>
      <c r="NV1" s="11" t="s">
        <v>56</v>
      </c>
      <c r="NW1" s="11" t="s">
        <v>57</v>
      </c>
      <c r="NX1" s="11" t="s">
        <v>54</v>
      </c>
      <c r="NY1" s="22" t="s">
        <v>92</v>
      </c>
      <c r="NZ1" s="9" t="s">
        <v>52</v>
      </c>
      <c r="OA1" s="11" t="s">
        <v>53</v>
      </c>
      <c r="OB1" s="11" t="s">
        <v>56</v>
      </c>
      <c r="OC1" s="11" t="s">
        <v>57</v>
      </c>
      <c r="OD1" s="11" t="s">
        <v>54</v>
      </c>
      <c r="OE1" s="22" t="s">
        <v>93</v>
      </c>
      <c r="OF1" s="9" t="s">
        <v>52</v>
      </c>
      <c r="OG1" s="11" t="s">
        <v>53</v>
      </c>
      <c r="OH1" s="11" t="s">
        <v>56</v>
      </c>
      <c r="OI1" s="11" t="s">
        <v>57</v>
      </c>
      <c r="OJ1" s="11" t="s">
        <v>54</v>
      </c>
      <c r="OK1" s="22" t="s">
        <v>94</v>
      </c>
      <c r="OL1" s="9" t="s">
        <v>52</v>
      </c>
      <c r="OM1" s="11" t="s">
        <v>53</v>
      </c>
      <c r="ON1" s="11" t="s">
        <v>56</v>
      </c>
      <c r="OO1" s="11" t="s">
        <v>57</v>
      </c>
      <c r="OP1" s="11" t="s">
        <v>54</v>
      </c>
      <c r="OQ1" s="22" t="s">
        <v>95</v>
      </c>
      <c r="OR1" s="9" t="s">
        <v>52</v>
      </c>
      <c r="OS1" s="11" t="s">
        <v>53</v>
      </c>
      <c r="OT1" s="11" t="s">
        <v>56</v>
      </c>
      <c r="OU1" s="11" t="s">
        <v>57</v>
      </c>
      <c r="OV1" s="11" t="s">
        <v>54</v>
      </c>
      <c r="OW1" s="22" t="s">
        <v>96</v>
      </c>
      <c r="OX1" s="9" t="s">
        <v>52</v>
      </c>
      <c r="OY1" s="11" t="s">
        <v>53</v>
      </c>
      <c r="OZ1" s="11" t="s">
        <v>56</v>
      </c>
      <c r="PA1" s="11" t="s">
        <v>57</v>
      </c>
      <c r="PB1" s="11" t="s">
        <v>54</v>
      </c>
      <c r="PC1" s="22" t="s">
        <v>97</v>
      </c>
      <c r="PD1" s="9" t="s">
        <v>52</v>
      </c>
      <c r="PE1" s="11" t="s">
        <v>53</v>
      </c>
      <c r="PF1" s="11" t="s">
        <v>56</v>
      </c>
      <c r="PG1" s="11" t="s">
        <v>57</v>
      </c>
      <c r="PH1" s="11" t="s">
        <v>54</v>
      </c>
    </row>
    <row r="2" spans="1:424" ht="54">
      <c r="A2" s="87">
        <f>【総額及び平均額】賃上げ支援事業実績報告書!$E3</f>
        <v>4661234567</v>
      </c>
      <c r="B2" s="87">
        <f>【総額及び平均額】賃上げ支援事業実績報告書!$E4</f>
        <v>0</v>
      </c>
      <c r="C2" s="25"/>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5.5</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3"/>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8"/>
      <c r="B3" s="88"/>
      <c r="C3" s="26"/>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209000</v>
      </c>
      <c r="HL3" s="10">
        <f>【総額及び平均額】賃上げ支援事業実績報告書!$G14</f>
        <v>13200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5"/>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9" priority="74">
      <formula>#REF!="×"</formula>
    </cfRule>
  </conditionalFormatting>
  <conditionalFormatting sqref="HB1:HE1">
    <cfRule type="expression" dxfId="8" priority="73">
      <formula>#REF!="×"</formula>
    </cfRule>
  </conditionalFormatting>
  <conditionalFormatting sqref="HI1:HL1">
    <cfRule type="expression" dxfId="7" priority="2">
      <formula>#REF!="×"</formula>
    </cfRule>
  </conditionalFormatting>
  <conditionalFormatting sqref="PE1:PH1">
    <cfRule type="expression" dxfId="6"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55"/>
  <sheetViews>
    <sheetView view="pageBreakPreview" zoomScale="70" zoomScaleNormal="85" zoomScaleSheetLayoutView="70" workbookViewId="0">
      <selection activeCell="F53" sqref="F53"/>
    </sheetView>
  </sheetViews>
  <sheetFormatPr defaultColWidth="9" defaultRowHeight="13.5"/>
  <cols>
    <col min="1" max="1" width="46.875" style="6" customWidth="1"/>
    <col min="2" max="4" width="15.125" style="14" customWidth="1"/>
    <col min="5" max="5" width="23.25" style="14" customWidth="1"/>
    <col min="6" max="6" width="85.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164</v>
      </c>
      <c r="B1" s="12"/>
      <c r="C1" s="12"/>
      <c r="D1" s="12"/>
      <c r="E1" s="12"/>
      <c r="F1" s="5"/>
      <c r="G1" s="27"/>
    </row>
    <row r="2" spans="1:14" ht="46.5" customHeight="1">
      <c r="A2" s="64" t="s">
        <v>140</v>
      </c>
      <c r="B2" s="65"/>
      <c r="C2" s="65"/>
      <c r="D2" s="65"/>
      <c r="E2" s="65"/>
      <c r="F2" s="65"/>
      <c r="G2" s="65"/>
      <c r="H2" s="43" t="s">
        <v>51</v>
      </c>
    </row>
    <row r="3" spans="1:14" ht="34.5" customHeight="1">
      <c r="A3" s="17" t="s">
        <v>158</v>
      </c>
      <c r="B3" s="18"/>
      <c r="C3" s="18"/>
      <c r="D3" s="18"/>
      <c r="E3" s="53" t="s">
        <v>181</v>
      </c>
      <c r="F3" s="17" t="s">
        <v>117</v>
      </c>
      <c r="G3" s="20">
        <f>SUM($G$10:$G$14)</f>
        <v>688000</v>
      </c>
      <c r="H3" s="60" t="s">
        <v>176</v>
      </c>
    </row>
    <row r="4" spans="1:14" ht="33" customHeight="1">
      <c r="A4" s="17" t="s">
        <v>143</v>
      </c>
      <c r="B4" s="18"/>
      <c r="C4" s="18"/>
      <c r="D4" s="18"/>
      <c r="E4" s="19">
        <f>'対象施設報告シート（法人単位）'!A2</f>
        <v>3</v>
      </c>
      <c r="F4" s="42" t="s">
        <v>116</v>
      </c>
      <c r="G4" s="54">
        <v>0</v>
      </c>
      <c r="H4" s="60" t="s">
        <v>177</v>
      </c>
    </row>
    <row r="5" spans="1:14" ht="45.75" customHeight="1">
      <c r="A5" s="70" t="s">
        <v>159</v>
      </c>
      <c r="B5" s="70"/>
      <c r="C5" s="70"/>
      <c r="D5" s="70"/>
      <c r="E5" s="19"/>
      <c r="F5" s="42" t="s">
        <v>137</v>
      </c>
      <c r="G5" s="20">
        <f>ROUNDDOWN(G3-G4,-3)</f>
        <v>688000</v>
      </c>
      <c r="H5" s="60" t="s">
        <v>178</v>
      </c>
      <c r="I5" s="55" t="s">
        <v>156</v>
      </c>
      <c r="J5" s="55" t="s">
        <v>157</v>
      </c>
    </row>
    <row r="6" spans="1:14" ht="41.25" customHeight="1">
      <c r="A6" s="17" t="s">
        <v>139</v>
      </c>
      <c r="B6" s="18"/>
      <c r="C6" s="18"/>
      <c r="D6" s="18"/>
      <c r="E6" s="20" t="str">
        <f>IF(G5&gt;=G6,"○","×")</f>
        <v>○</v>
      </c>
      <c r="F6" s="17" t="s">
        <v>168</v>
      </c>
      <c r="G6" s="20">
        <f>'対象施設報告シート（法人単位）'!D12</f>
        <v>684000</v>
      </c>
      <c r="H6" s="60" t="s">
        <v>179</v>
      </c>
    </row>
    <row r="7" spans="1:14" ht="26.25" customHeight="1">
      <c r="A7" s="17" t="s">
        <v>62</v>
      </c>
      <c r="B7" s="18"/>
      <c r="C7" s="18"/>
      <c r="D7" s="18"/>
      <c r="E7" s="21">
        <f>G6-G7</f>
        <v>684000</v>
      </c>
      <c r="F7" s="17" t="s">
        <v>115</v>
      </c>
      <c r="G7" s="20">
        <f>IF(ROUNDDOWN(G6-G5,-3)&lt;=0,0,ROUNDDOWN(G6-G5,-3))</f>
        <v>0</v>
      </c>
      <c r="H7" s="60" t="s">
        <v>175</v>
      </c>
    </row>
    <row r="8" spans="1:14" ht="41.25" customHeight="1">
      <c r="A8" s="51" t="s">
        <v>149</v>
      </c>
      <c r="B8" s="72" t="s">
        <v>150</v>
      </c>
      <c r="C8" s="73"/>
      <c r="D8" s="73"/>
      <c r="E8" s="74"/>
      <c r="F8" s="78" t="s">
        <v>130</v>
      </c>
      <c r="G8" s="78"/>
      <c r="H8" s="8"/>
    </row>
    <row r="9" spans="1:14" s="37" customFormat="1" ht="66" customHeight="1">
      <c r="A9" s="34" t="s">
        <v>131</v>
      </c>
      <c r="B9" s="35" t="s">
        <v>100</v>
      </c>
      <c r="C9" s="35" t="s">
        <v>111</v>
      </c>
      <c r="D9" s="35" t="s">
        <v>99</v>
      </c>
      <c r="E9" s="35" t="s">
        <v>113</v>
      </c>
      <c r="F9" s="34"/>
      <c r="G9" s="35" t="s">
        <v>118</v>
      </c>
      <c r="H9" s="36" t="s">
        <v>101</v>
      </c>
    </row>
    <row r="10" spans="1:14" ht="50.25" customHeight="1">
      <c r="A10" s="11" t="s">
        <v>146</v>
      </c>
      <c r="B10" s="62">
        <v>20</v>
      </c>
      <c r="C10" s="16">
        <v>2000</v>
      </c>
      <c r="D10" s="41">
        <v>2</v>
      </c>
      <c r="E10" s="16">
        <v>8000</v>
      </c>
      <c r="F10" s="11"/>
      <c r="G10" s="32">
        <f>B10*C10*D10</f>
        <v>80000</v>
      </c>
      <c r="H10" s="15" t="s">
        <v>119</v>
      </c>
    </row>
    <row r="11" spans="1:14" ht="57" customHeight="1">
      <c r="A11" s="11" t="s">
        <v>147</v>
      </c>
      <c r="B11" s="62"/>
      <c r="C11" s="16"/>
      <c r="D11" s="41"/>
      <c r="E11" s="16"/>
      <c r="F11" s="11"/>
      <c r="G11" s="32">
        <f t="shared" ref="G11:G13" si="0">B11*C11*D11</f>
        <v>0</v>
      </c>
      <c r="H11" s="15" t="s">
        <v>120</v>
      </c>
    </row>
    <row r="12" spans="1:14" ht="80.25" customHeight="1">
      <c r="A12" s="11" t="s">
        <v>162</v>
      </c>
      <c r="B12" s="62"/>
      <c r="C12" s="16"/>
      <c r="D12" s="41"/>
      <c r="E12" s="40"/>
      <c r="F12" s="11"/>
      <c r="G12" s="32">
        <f t="shared" si="0"/>
        <v>0</v>
      </c>
      <c r="H12" s="15" t="s">
        <v>126</v>
      </c>
    </row>
    <row r="13" spans="1:14" ht="41.25" customHeight="1">
      <c r="A13" s="11" t="s">
        <v>148</v>
      </c>
      <c r="B13" s="62">
        <v>20</v>
      </c>
      <c r="C13" s="16">
        <v>7000</v>
      </c>
      <c r="D13" s="56">
        <v>4</v>
      </c>
      <c r="E13" s="38"/>
      <c r="F13" s="11"/>
      <c r="G13" s="32">
        <f t="shared" si="0"/>
        <v>560000</v>
      </c>
      <c r="H13" s="15" t="s">
        <v>151</v>
      </c>
      <c r="I13" s="33">
        <v>1</v>
      </c>
      <c r="J13" s="33">
        <v>2</v>
      </c>
      <c r="K13" s="33">
        <v>3</v>
      </c>
      <c r="L13" s="33">
        <v>4</v>
      </c>
      <c r="M13" s="33"/>
      <c r="N13" s="33"/>
    </row>
    <row r="14" spans="1:14" ht="73.5" customHeight="1">
      <c r="A14" s="66"/>
      <c r="B14" s="67"/>
      <c r="C14" s="67"/>
      <c r="D14" s="67"/>
      <c r="E14" s="67"/>
      <c r="F14" s="52" t="s">
        <v>160</v>
      </c>
      <c r="G14" s="57">
        <f>'別紙（2.0％超部分算定シート）（法人単位）'!I4+'別紙（2.0％超部分算定シート）（法人単位）'!I5+'別紙（2.0％超部分算定シート）（法人単位）'!I6</f>
        <v>48000</v>
      </c>
      <c r="H14" s="15" t="s">
        <v>127</v>
      </c>
    </row>
    <row r="15" spans="1:14" ht="55.5" customHeight="1">
      <c r="A15" s="75" t="s">
        <v>153</v>
      </c>
      <c r="B15" s="76"/>
      <c r="C15" s="76"/>
      <c r="D15" s="76"/>
      <c r="E15" s="76"/>
      <c r="F15" s="76"/>
      <c r="G15" s="77"/>
      <c r="H15" s="15"/>
    </row>
    <row r="16" spans="1:14" s="37" customFormat="1" ht="72.75" customHeight="1">
      <c r="A16" s="34" t="s">
        <v>114</v>
      </c>
      <c r="B16" s="35" t="s">
        <v>100</v>
      </c>
      <c r="C16" s="35" t="s">
        <v>145</v>
      </c>
      <c r="D16" s="35" t="s">
        <v>99</v>
      </c>
      <c r="E16" s="35" t="s">
        <v>113</v>
      </c>
      <c r="F16" s="34"/>
      <c r="G16" s="35" t="s">
        <v>118</v>
      </c>
      <c r="H16" s="36" t="s">
        <v>101</v>
      </c>
    </row>
    <row r="17" spans="1:14" ht="38.25" customHeight="1">
      <c r="A17" s="11" t="s">
        <v>146</v>
      </c>
      <c r="B17" s="62">
        <v>12</v>
      </c>
      <c r="C17" s="16">
        <v>2000</v>
      </c>
      <c r="D17" s="41">
        <v>2</v>
      </c>
      <c r="E17" s="16">
        <v>8000</v>
      </c>
      <c r="F17" s="11"/>
      <c r="G17" s="32">
        <f>B17*C17*D17</f>
        <v>48000</v>
      </c>
      <c r="H17" s="15" t="s">
        <v>119</v>
      </c>
    </row>
    <row r="18" spans="1:14" ht="42.75" customHeight="1">
      <c r="A18" s="11" t="s">
        <v>147</v>
      </c>
      <c r="B18" s="62"/>
      <c r="C18" s="16"/>
      <c r="D18" s="41"/>
      <c r="E18" s="16"/>
      <c r="F18" s="11"/>
      <c r="G18" s="32">
        <f t="shared" ref="G18:G20" si="1">B18*C18*D18</f>
        <v>0</v>
      </c>
      <c r="H18" s="15" t="s">
        <v>120</v>
      </c>
    </row>
    <row r="19" spans="1:14" ht="80.25" customHeight="1">
      <c r="A19" s="11" t="s">
        <v>162</v>
      </c>
      <c r="B19" s="62"/>
      <c r="C19" s="16"/>
      <c r="D19" s="41"/>
      <c r="E19" s="40"/>
      <c r="F19" s="11"/>
      <c r="G19" s="32">
        <f t="shared" si="1"/>
        <v>0</v>
      </c>
      <c r="H19" s="15" t="s">
        <v>126</v>
      </c>
    </row>
    <row r="20" spans="1:14" ht="30" customHeight="1">
      <c r="A20" s="11" t="s">
        <v>148</v>
      </c>
      <c r="B20" s="62"/>
      <c r="C20" s="16"/>
      <c r="D20" s="56"/>
      <c r="E20" s="38"/>
      <c r="F20" s="11"/>
      <c r="G20" s="32">
        <f t="shared" si="1"/>
        <v>0</v>
      </c>
      <c r="H20" s="15" t="s">
        <v>151</v>
      </c>
      <c r="I20" s="33">
        <v>1</v>
      </c>
      <c r="J20" s="33">
        <v>2</v>
      </c>
      <c r="K20" s="33">
        <v>3</v>
      </c>
      <c r="L20" s="33">
        <v>4</v>
      </c>
      <c r="M20" s="33"/>
      <c r="N20" s="33"/>
    </row>
    <row r="21" spans="1:14" s="37" customFormat="1" ht="72.75" customHeight="1">
      <c r="A21" s="34" t="s">
        <v>132</v>
      </c>
      <c r="B21" s="35" t="s">
        <v>100</v>
      </c>
      <c r="C21" s="35" t="s">
        <v>145</v>
      </c>
      <c r="D21" s="35" t="s">
        <v>99</v>
      </c>
      <c r="E21" s="35" t="s">
        <v>113</v>
      </c>
      <c r="F21" s="34"/>
      <c r="G21" s="35" t="s">
        <v>118</v>
      </c>
      <c r="H21" s="36" t="s">
        <v>101</v>
      </c>
    </row>
    <row r="22" spans="1:14" ht="39.75" customHeight="1">
      <c r="A22" s="11" t="s">
        <v>146</v>
      </c>
      <c r="B22" s="62">
        <v>4</v>
      </c>
      <c r="C22" s="16">
        <v>2000</v>
      </c>
      <c r="D22" s="41">
        <v>2</v>
      </c>
      <c r="E22" s="16">
        <v>8000</v>
      </c>
      <c r="F22" s="11"/>
      <c r="G22" s="32">
        <f>B22*C22*D22</f>
        <v>16000</v>
      </c>
      <c r="H22" s="15" t="s">
        <v>119</v>
      </c>
    </row>
    <row r="23" spans="1:14" ht="50.25" customHeight="1">
      <c r="A23" s="11" t="s">
        <v>147</v>
      </c>
      <c r="B23" s="62"/>
      <c r="C23" s="16"/>
      <c r="D23" s="41"/>
      <c r="E23" s="16"/>
      <c r="F23" s="11"/>
      <c r="G23" s="32">
        <f t="shared" ref="G23:G25" si="2">B23*C23*D23</f>
        <v>0</v>
      </c>
      <c r="H23" s="15" t="s">
        <v>120</v>
      </c>
    </row>
    <row r="24" spans="1:14" ht="80.25" customHeight="1">
      <c r="A24" s="11" t="s">
        <v>162</v>
      </c>
      <c r="B24" s="62"/>
      <c r="C24" s="16"/>
      <c r="D24" s="41"/>
      <c r="E24" s="40"/>
      <c r="F24" s="11"/>
      <c r="G24" s="32">
        <f t="shared" si="2"/>
        <v>0</v>
      </c>
      <c r="H24" s="15" t="s">
        <v>126</v>
      </c>
    </row>
    <row r="25" spans="1:14" ht="30" customHeight="1">
      <c r="A25" s="11" t="s">
        <v>148</v>
      </c>
      <c r="B25" s="62">
        <v>4</v>
      </c>
      <c r="C25" s="16">
        <v>7000</v>
      </c>
      <c r="D25" s="56">
        <v>4</v>
      </c>
      <c r="E25" s="38"/>
      <c r="F25" s="11"/>
      <c r="G25" s="32">
        <f t="shared" si="2"/>
        <v>112000</v>
      </c>
      <c r="H25" s="15" t="s">
        <v>151</v>
      </c>
      <c r="I25" s="33">
        <v>1</v>
      </c>
      <c r="J25" s="33">
        <v>2</v>
      </c>
      <c r="K25" s="33">
        <v>3</v>
      </c>
      <c r="L25" s="33">
        <v>4</v>
      </c>
      <c r="M25" s="33"/>
      <c r="N25" s="33"/>
    </row>
    <row r="26" spans="1:14" s="37" customFormat="1" ht="72.75" customHeight="1">
      <c r="A26" s="34" t="s">
        <v>133</v>
      </c>
      <c r="B26" s="35" t="s">
        <v>100</v>
      </c>
      <c r="C26" s="35" t="s">
        <v>145</v>
      </c>
      <c r="D26" s="35" t="s">
        <v>99</v>
      </c>
      <c r="E26" s="35" t="s">
        <v>113</v>
      </c>
      <c r="F26" s="34"/>
      <c r="G26" s="35" t="s">
        <v>118</v>
      </c>
      <c r="H26" s="36" t="s">
        <v>101</v>
      </c>
    </row>
    <row r="27" spans="1:14" ht="50.25" customHeight="1">
      <c r="A27" s="11" t="s">
        <v>146</v>
      </c>
      <c r="B27" s="62"/>
      <c r="C27" s="16"/>
      <c r="D27" s="41"/>
      <c r="E27" s="16"/>
      <c r="F27" s="11"/>
      <c r="G27" s="32">
        <f>B27*C27*D27</f>
        <v>0</v>
      </c>
      <c r="H27" s="15" t="s">
        <v>119</v>
      </c>
    </row>
    <row r="28" spans="1:14" ht="57" customHeight="1">
      <c r="A28" s="11" t="s">
        <v>147</v>
      </c>
      <c r="B28" s="62"/>
      <c r="C28" s="16"/>
      <c r="D28" s="41"/>
      <c r="E28" s="16"/>
      <c r="F28" s="11"/>
      <c r="G28" s="32">
        <f t="shared" ref="G28:G30" si="3">B28*C28*D28</f>
        <v>0</v>
      </c>
      <c r="H28" s="15" t="s">
        <v>120</v>
      </c>
    </row>
    <row r="29" spans="1:14" ht="80.25" customHeight="1">
      <c r="A29" s="11" t="s">
        <v>162</v>
      </c>
      <c r="B29" s="62"/>
      <c r="C29" s="16"/>
      <c r="D29" s="41"/>
      <c r="E29" s="40"/>
      <c r="F29" s="11"/>
      <c r="G29" s="32">
        <f t="shared" si="3"/>
        <v>0</v>
      </c>
      <c r="H29" s="15" t="s">
        <v>126</v>
      </c>
    </row>
    <row r="30" spans="1:14" ht="41.25" customHeight="1">
      <c r="A30" s="11" t="s">
        <v>148</v>
      </c>
      <c r="B30" s="62"/>
      <c r="C30" s="16"/>
      <c r="D30" s="56"/>
      <c r="E30" s="38"/>
      <c r="F30" s="11"/>
      <c r="G30" s="32">
        <f t="shared" si="3"/>
        <v>0</v>
      </c>
      <c r="H30" s="15" t="s">
        <v>151</v>
      </c>
      <c r="I30" s="33">
        <v>1</v>
      </c>
      <c r="J30" s="33">
        <v>2</v>
      </c>
      <c r="K30" s="33">
        <v>3</v>
      </c>
      <c r="L30" s="33">
        <v>4</v>
      </c>
      <c r="M30" s="33"/>
      <c r="N30" s="33"/>
    </row>
    <row r="31" spans="1:14" s="37" customFormat="1" ht="72.75" customHeight="1">
      <c r="A31" s="34" t="s">
        <v>154</v>
      </c>
      <c r="B31" s="35" t="s">
        <v>100</v>
      </c>
      <c r="C31" s="35" t="s">
        <v>145</v>
      </c>
      <c r="D31" s="35" t="s">
        <v>99</v>
      </c>
      <c r="E31" s="35" t="s">
        <v>113</v>
      </c>
      <c r="F31" s="34"/>
      <c r="G31" s="35" t="s">
        <v>118</v>
      </c>
      <c r="H31" s="36" t="s">
        <v>101</v>
      </c>
    </row>
    <row r="32" spans="1:14" ht="50.25" customHeight="1">
      <c r="A32" s="11" t="s">
        <v>146</v>
      </c>
      <c r="B32" s="62"/>
      <c r="C32" s="16"/>
      <c r="D32" s="41"/>
      <c r="E32" s="16"/>
      <c r="F32" s="11"/>
      <c r="G32" s="32">
        <f>B32*C32*D32</f>
        <v>0</v>
      </c>
      <c r="H32" s="15" t="s">
        <v>119</v>
      </c>
    </row>
    <row r="33" spans="1:14" ht="57" customHeight="1">
      <c r="A33" s="11" t="s">
        <v>147</v>
      </c>
      <c r="B33" s="62"/>
      <c r="C33" s="16"/>
      <c r="D33" s="41"/>
      <c r="E33" s="16"/>
      <c r="F33" s="11"/>
      <c r="G33" s="32">
        <f t="shared" ref="G33:G35" si="4">B33*C33*D33</f>
        <v>0</v>
      </c>
      <c r="H33" s="15" t="s">
        <v>120</v>
      </c>
    </row>
    <row r="34" spans="1:14" ht="80.25" customHeight="1">
      <c r="A34" s="11" t="s">
        <v>162</v>
      </c>
      <c r="B34" s="62"/>
      <c r="C34" s="16"/>
      <c r="D34" s="41"/>
      <c r="E34" s="40"/>
      <c r="F34" s="11"/>
      <c r="G34" s="32">
        <f t="shared" si="4"/>
        <v>0</v>
      </c>
      <c r="H34" s="15" t="s">
        <v>126</v>
      </c>
    </row>
    <row r="35" spans="1:14" ht="41.25" customHeight="1">
      <c r="A35" s="11" t="s">
        <v>148</v>
      </c>
      <c r="B35" s="62"/>
      <c r="C35" s="16"/>
      <c r="D35" s="56"/>
      <c r="E35" s="38"/>
      <c r="F35" s="11"/>
      <c r="G35" s="32">
        <f t="shared" si="4"/>
        <v>0</v>
      </c>
      <c r="H35" s="15" t="s">
        <v>151</v>
      </c>
      <c r="I35" s="33">
        <v>1</v>
      </c>
      <c r="J35" s="33">
        <v>2</v>
      </c>
      <c r="K35" s="33">
        <v>3</v>
      </c>
      <c r="L35" s="33">
        <v>4</v>
      </c>
      <c r="M35" s="33"/>
      <c r="N35" s="33"/>
    </row>
    <row r="36" spans="1:14" s="37" customFormat="1" ht="72.75" customHeight="1">
      <c r="A36" s="34" t="s">
        <v>134</v>
      </c>
      <c r="B36" s="35" t="s">
        <v>100</v>
      </c>
      <c r="C36" s="35" t="s">
        <v>145</v>
      </c>
      <c r="D36" s="35" t="s">
        <v>99</v>
      </c>
      <c r="E36" s="35" t="s">
        <v>113</v>
      </c>
      <c r="F36" s="34"/>
      <c r="G36" s="35" t="s">
        <v>118</v>
      </c>
      <c r="H36" s="36" t="s">
        <v>101</v>
      </c>
    </row>
    <row r="37" spans="1:14" ht="50.25" customHeight="1">
      <c r="A37" s="11" t="s">
        <v>146</v>
      </c>
      <c r="B37" s="62">
        <v>2</v>
      </c>
      <c r="C37" s="16">
        <v>2000</v>
      </c>
      <c r="D37" s="41">
        <v>2</v>
      </c>
      <c r="E37" s="16">
        <v>8000</v>
      </c>
      <c r="F37" s="11"/>
      <c r="G37" s="32">
        <f>B37*C37*D37</f>
        <v>8000</v>
      </c>
      <c r="H37" s="15" t="s">
        <v>119</v>
      </c>
    </row>
    <row r="38" spans="1:14" ht="57" customHeight="1">
      <c r="A38" s="11" t="s">
        <v>147</v>
      </c>
      <c r="B38" s="62"/>
      <c r="C38" s="16"/>
      <c r="D38" s="41"/>
      <c r="E38" s="16"/>
      <c r="F38" s="11"/>
      <c r="G38" s="32">
        <f t="shared" ref="G38:G40" si="5">B38*C38*D38</f>
        <v>0</v>
      </c>
      <c r="H38" s="15" t="s">
        <v>120</v>
      </c>
    </row>
    <row r="39" spans="1:14" ht="80.25" customHeight="1">
      <c r="A39" s="11" t="s">
        <v>162</v>
      </c>
      <c r="B39" s="62"/>
      <c r="C39" s="16"/>
      <c r="D39" s="41"/>
      <c r="E39" s="40"/>
      <c r="F39" s="11"/>
      <c r="G39" s="32">
        <f t="shared" si="5"/>
        <v>0</v>
      </c>
      <c r="H39" s="15" t="s">
        <v>126</v>
      </c>
    </row>
    <row r="40" spans="1:14" ht="41.25" customHeight="1">
      <c r="A40" s="11" t="s">
        <v>148</v>
      </c>
      <c r="B40" s="62">
        <v>2</v>
      </c>
      <c r="C40" s="16">
        <v>7000</v>
      </c>
      <c r="D40" s="56">
        <v>4</v>
      </c>
      <c r="E40" s="38"/>
      <c r="F40" s="11"/>
      <c r="G40" s="32">
        <f t="shared" si="5"/>
        <v>56000</v>
      </c>
      <c r="H40" s="15" t="s">
        <v>151</v>
      </c>
      <c r="I40" s="33">
        <v>1</v>
      </c>
      <c r="J40" s="33">
        <v>2</v>
      </c>
      <c r="K40" s="33">
        <v>3</v>
      </c>
      <c r="L40" s="33">
        <v>4</v>
      </c>
      <c r="M40" s="33"/>
      <c r="N40" s="33"/>
    </row>
    <row r="41" spans="1:14" s="37" customFormat="1" ht="72.75" customHeight="1">
      <c r="A41" s="34" t="s">
        <v>135</v>
      </c>
      <c r="B41" s="35" t="s">
        <v>100</v>
      </c>
      <c r="C41" s="35" t="s">
        <v>145</v>
      </c>
      <c r="D41" s="35" t="s">
        <v>99</v>
      </c>
      <c r="E41" s="35" t="s">
        <v>113</v>
      </c>
      <c r="F41" s="34"/>
      <c r="G41" s="35" t="s">
        <v>118</v>
      </c>
      <c r="H41" s="36" t="s">
        <v>101</v>
      </c>
    </row>
    <row r="42" spans="1:14" ht="50.25" customHeight="1">
      <c r="A42" s="11" t="s">
        <v>146</v>
      </c>
      <c r="B42" s="62">
        <v>2</v>
      </c>
      <c r="C42" s="16">
        <v>2000</v>
      </c>
      <c r="D42" s="41">
        <v>2</v>
      </c>
      <c r="E42" s="16">
        <v>8000</v>
      </c>
      <c r="F42" s="11"/>
      <c r="G42" s="32">
        <f>B42*C42*D42</f>
        <v>8000</v>
      </c>
      <c r="H42" s="15" t="s">
        <v>119</v>
      </c>
    </row>
    <row r="43" spans="1:14" ht="57" customHeight="1">
      <c r="A43" s="11" t="s">
        <v>147</v>
      </c>
      <c r="B43" s="62"/>
      <c r="C43" s="16"/>
      <c r="D43" s="41"/>
      <c r="E43" s="16"/>
      <c r="F43" s="11"/>
      <c r="G43" s="32">
        <f t="shared" ref="G43:G45" si="6">B43*C43*D43</f>
        <v>0</v>
      </c>
      <c r="H43" s="15" t="s">
        <v>120</v>
      </c>
    </row>
    <row r="44" spans="1:14" ht="80.25" customHeight="1">
      <c r="A44" s="11" t="s">
        <v>162</v>
      </c>
      <c r="B44" s="62"/>
      <c r="C44" s="16"/>
      <c r="D44" s="41"/>
      <c r="E44" s="40"/>
      <c r="F44" s="11"/>
      <c r="G44" s="32">
        <f t="shared" si="6"/>
        <v>0</v>
      </c>
      <c r="H44" s="15" t="s">
        <v>126</v>
      </c>
    </row>
    <row r="45" spans="1:14" ht="41.25" customHeight="1">
      <c r="A45" s="11" t="s">
        <v>148</v>
      </c>
      <c r="B45" s="62">
        <v>2</v>
      </c>
      <c r="C45" s="16">
        <v>7000</v>
      </c>
      <c r="D45" s="56">
        <v>4</v>
      </c>
      <c r="E45" s="38"/>
      <c r="F45" s="11"/>
      <c r="G45" s="32">
        <f t="shared" si="6"/>
        <v>56000</v>
      </c>
      <c r="H45" s="15" t="s">
        <v>151</v>
      </c>
      <c r="I45" s="33">
        <v>1</v>
      </c>
      <c r="J45" s="33">
        <v>2</v>
      </c>
      <c r="K45" s="33">
        <v>3</v>
      </c>
      <c r="L45" s="33">
        <v>4</v>
      </c>
      <c r="M45" s="33"/>
      <c r="N45" s="33"/>
    </row>
    <row r="46" spans="1:14" s="37" customFormat="1" ht="72.75" customHeight="1">
      <c r="A46" s="34" t="s">
        <v>136</v>
      </c>
      <c r="B46" s="35" t="s">
        <v>100</v>
      </c>
      <c r="C46" s="35" t="s">
        <v>145</v>
      </c>
      <c r="D46" s="35" t="s">
        <v>99</v>
      </c>
      <c r="E46" s="35" t="s">
        <v>113</v>
      </c>
      <c r="F46" s="34"/>
      <c r="G46" s="35" t="s">
        <v>118</v>
      </c>
      <c r="H46" s="36" t="s">
        <v>101</v>
      </c>
    </row>
    <row r="47" spans="1:14" ht="50.25" customHeight="1">
      <c r="A47" s="11" t="s">
        <v>146</v>
      </c>
      <c r="B47" s="62"/>
      <c r="C47" s="16"/>
      <c r="D47" s="41"/>
      <c r="E47" s="16"/>
      <c r="F47" s="11"/>
      <c r="G47" s="32">
        <f>B47*C47*D47</f>
        <v>0</v>
      </c>
      <c r="H47" s="15" t="s">
        <v>119</v>
      </c>
    </row>
    <row r="48" spans="1:14" ht="57" customHeight="1">
      <c r="A48" s="11" t="s">
        <v>147</v>
      </c>
      <c r="B48" s="62"/>
      <c r="C48" s="16"/>
      <c r="D48" s="41"/>
      <c r="E48" s="16"/>
      <c r="F48" s="11"/>
      <c r="G48" s="32">
        <f t="shared" ref="G48:G50" si="7">B48*C48*D48</f>
        <v>0</v>
      </c>
      <c r="H48" s="15" t="s">
        <v>120</v>
      </c>
    </row>
    <row r="49" spans="1:14" ht="80.25" customHeight="1">
      <c r="A49" s="11" t="s">
        <v>162</v>
      </c>
      <c r="B49" s="62"/>
      <c r="C49" s="16"/>
      <c r="D49" s="41"/>
      <c r="E49" s="40"/>
      <c r="F49" s="11"/>
      <c r="G49" s="32">
        <f t="shared" si="7"/>
        <v>0</v>
      </c>
      <c r="H49" s="15" t="s">
        <v>126</v>
      </c>
    </row>
    <row r="50" spans="1:14" ht="41.25" customHeight="1">
      <c r="A50" s="11" t="s">
        <v>148</v>
      </c>
      <c r="B50" s="62"/>
      <c r="C50" s="16"/>
      <c r="D50" s="56"/>
      <c r="E50" s="38"/>
      <c r="F50" s="11"/>
      <c r="G50" s="32">
        <f t="shared" si="7"/>
        <v>0</v>
      </c>
      <c r="H50" s="15" t="s">
        <v>151</v>
      </c>
      <c r="I50" s="33">
        <v>1</v>
      </c>
      <c r="J50" s="33">
        <v>2</v>
      </c>
      <c r="K50" s="33">
        <v>3</v>
      </c>
      <c r="L50" s="33">
        <v>4</v>
      </c>
      <c r="M50" s="33"/>
      <c r="N50" s="33"/>
    </row>
    <row r="51" spans="1:14" s="37" customFormat="1" ht="92.25" customHeight="1">
      <c r="A51" s="34" t="s">
        <v>161</v>
      </c>
      <c r="B51" s="35" t="s">
        <v>100</v>
      </c>
      <c r="C51" s="35" t="s">
        <v>145</v>
      </c>
      <c r="D51" s="35" t="s">
        <v>99</v>
      </c>
      <c r="E51" s="35" t="s">
        <v>113</v>
      </c>
      <c r="F51" s="34"/>
      <c r="G51" s="35" t="s">
        <v>118</v>
      </c>
      <c r="H51" s="36" t="s">
        <v>101</v>
      </c>
    </row>
    <row r="52" spans="1:14" ht="50.25" customHeight="1">
      <c r="A52" s="11" t="s">
        <v>146</v>
      </c>
      <c r="B52" s="62"/>
      <c r="C52" s="16"/>
      <c r="D52" s="41"/>
      <c r="E52" s="16"/>
      <c r="F52" s="11"/>
      <c r="G52" s="32">
        <f>B52*C52*D52</f>
        <v>0</v>
      </c>
      <c r="H52" s="15" t="s">
        <v>119</v>
      </c>
    </row>
    <row r="53" spans="1:14" ht="57" customHeight="1">
      <c r="A53" s="11" t="s">
        <v>147</v>
      </c>
      <c r="B53" s="62"/>
      <c r="C53" s="16"/>
      <c r="D53" s="41"/>
      <c r="E53" s="16"/>
      <c r="F53" s="11"/>
      <c r="G53" s="32">
        <f t="shared" ref="G53:G55" si="8">B53*C53*D53</f>
        <v>0</v>
      </c>
      <c r="H53" s="15" t="s">
        <v>120</v>
      </c>
    </row>
    <row r="54" spans="1:14" ht="80.25" customHeight="1">
      <c r="A54" s="11" t="s">
        <v>162</v>
      </c>
      <c r="B54" s="62"/>
      <c r="C54" s="16"/>
      <c r="D54" s="41"/>
      <c r="E54" s="40"/>
      <c r="F54" s="11"/>
      <c r="G54" s="32">
        <f t="shared" si="8"/>
        <v>0</v>
      </c>
      <c r="H54" s="15" t="s">
        <v>126</v>
      </c>
    </row>
    <row r="55" spans="1:14" ht="41.25" customHeight="1">
      <c r="A55" s="11" t="s">
        <v>148</v>
      </c>
      <c r="B55" s="62"/>
      <c r="C55" s="16"/>
      <c r="D55" s="56"/>
      <c r="E55" s="38"/>
      <c r="F55" s="11"/>
      <c r="G55" s="32">
        <f t="shared" si="8"/>
        <v>0</v>
      </c>
      <c r="H55" s="15" t="s">
        <v>151</v>
      </c>
      <c r="I55" s="33">
        <v>1</v>
      </c>
      <c r="J55" s="33">
        <v>2</v>
      </c>
      <c r="K55" s="33">
        <v>3</v>
      </c>
      <c r="L55" s="33">
        <v>4</v>
      </c>
      <c r="M55" s="33"/>
      <c r="N55" s="33"/>
    </row>
  </sheetData>
  <mergeCells count="6">
    <mergeCell ref="A15:G15"/>
    <mergeCell ref="A2:G2"/>
    <mergeCell ref="F8:G8"/>
    <mergeCell ref="A14:E14"/>
    <mergeCell ref="B8:E8"/>
    <mergeCell ref="A5:D5"/>
  </mergeCells>
  <phoneticPr fontId="35"/>
  <conditionalFormatting sqref="A10:A15">
    <cfRule type="expression" dxfId="5" priority="12">
      <formula>#REF!="×"</formula>
    </cfRule>
  </conditionalFormatting>
  <conditionalFormatting sqref="A17:A20 A22:A25 A27:A30 A32:A35 A37:A40 A42:A45 A47:A50 A54:D54">
    <cfRule type="expression" dxfId="4" priority="1">
      <formula>#REF!="×"</formula>
    </cfRule>
  </conditionalFormatting>
  <conditionalFormatting sqref="A52:E53 A55:E55">
    <cfRule type="expression" dxfId="3" priority="4">
      <formula>#REF!="×"</formula>
    </cfRule>
  </conditionalFormatting>
  <conditionalFormatting sqref="B10:E11 F10:G12 G10:G14 B12:D12 B13:G13 B17:E18 F17:G20 B19:D19 B20:E20 B22:E23 F22:G25 B24:D24 B25:E25 B27:E28 F27:G30 B29:D29 B30:E30 B32:E33 F32:G35 B34:D34 B35:E35 B37:E38 F37:G40 B39:D39 B40:E40 B42:E43 F42:G45 B44:D44 B45:E45 B47:E48 F47:G50 B49:D49 B50:E50 F52:G55">
    <cfRule type="expression" dxfId="2" priority="51">
      <formula>#REF!="×"</formula>
    </cfRule>
  </conditionalFormatting>
  <conditionalFormatting sqref="F14">
    <cfRule type="expression" dxfId="1" priority="2">
      <formula>#REF!="×"</formula>
    </cfRule>
  </conditionalFormatting>
  <dataValidations count="2">
    <dataValidation type="list" allowBlank="1" showInputMessage="1" showErrorMessage="1" sqref="D55 D20 D25 D30 D35 D40 D45 D50 D13" xr:uid="{96BEE6F5-EBD7-41E2-AE72-44B3D1FE2909}">
      <formula1>$I$13:$N$13</formula1>
    </dataValidation>
    <dataValidation type="list" allowBlank="1" showInputMessage="1" showErrorMessage="1" sqref="E5" xr:uid="{AD67B06F-4A21-4543-8917-50A637AD5C70}">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4" manualBreakCount="4">
    <brk id="14" max="10" man="1"/>
    <brk id="25" max="6" man="1"/>
    <brk id="35" max="10" man="1"/>
    <brk id="45" max="1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D12"/>
  <sheetViews>
    <sheetView workbookViewId="0">
      <selection activeCell="H9" sqref="H9"/>
    </sheetView>
  </sheetViews>
  <sheetFormatPr defaultRowHeight="14.25"/>
  <cols>
    <col min="1" max="1" width="17.625" style="45" customWidth="1"/>
    <col min="2" max="2" width="34.25" style="45" customWidth="1"/>
    <col min="3" max="3" width="17.625" style="45" customWidth="1"/>
    <col min="4" max="4" width="23.125" style="45" customWidth="1"/>
    <col min="5" max="16384" width="9" style="45"/>
  </cols>
  <sheetData>
    <row r="1" spans="1:4" ht="42.75">
      <c r="A1" s="46" t="s">
        <v>141</v>
      </c>
      <c r="B1" s="48" t="s">
        <v>142</v>
      </c>
      <c r="C1" s="48" t="s">
        <v>180</v>
      </c>
      <c r="D1" s="46" t="s">
        <v>128</v>
      </c>
    </row>
    <row r="2" spans="1:4" ht="20.25" customHeight="1">
      <c r="A2" s="47">
        <f>COUNTA($B$2:$B$11)</f>
        <v>3</v>
      </c>
      <c r="B2" s="49" t="s">
        <v>183</v>
      </c>
      <c r="C2" s="49">
        <v>4661234567</v>
      </c>
      <c r="D2" s="50">
        <v>228000</v>
      </c>
    </row>
    <row r="3" spans="1:4" ht="20.25" customHeight="1">
      <c r="B3" s="49" t="s">
        <v>184</v>
      </c>
      <c r="C3" s="49">
        <v>4662234567</v>
      </c>
      <c r="D3" s="50">
        <v>228000</v>
      </c>
    </row>
    <row r="4" spans="1:4" ht="20.25" customHeight="1">
      <c r="B4" s="49" t="s">
        <v>185</v>
      </c>
      <c r="C4" s="49">
        <v>4663234567</v>
      </c>
      <c r="D4" s="50">
        <v>228000</v>
      </c>
    </row>
    <row r="5" spans="1:4" ht="20.25" customHeight="1">
      <c r="B5" s="49"/>
      <c r="C5" s="49"/>
      <c r="D5" s="50"/>
    </row>
    <row r="6" spans="1:4" ht="20.25" customHeight="1">
      <c r="B6" s="49"/>
      <c r="C6" s="49"/>
      <c r="D6" s="50"/>
    </row>
    <row r="7" spans="1:4" ht="20.25" customHeight="1">
      <c r="B7" s="49"/>
      <c r="C7" s="49"/>
      <c r="D7" s="50"/>
    </row>
    <row r="8" spans="1:4" ht="20.25" customHeight="1">
      <c r="B8" s="49"/>
      <c r="C8" s="49"/>
      <c r="D8" s="50"/>
    </row>
    <row r="9" spans="1:4" ht="20.25" customHeight="1">
      <c r="B9" s="49"/>
      <c r="C9" s="49"/>
      <c r="D9" s="50"/>
    </row>
    <row r="10" spans="1:4" ht="20.25" customHeight="1">
      <c r="B10" s="49"/>
      <c r="C10" s="49"/>
      <c r="D10" s="50"/>
    </row>
    <row r="11" spans="1:4" ht="20.25" customHeight="1">
      <c r="B11" s="49"/>
      <c r="C11" s="49"/>
      <c r="D11" s="50"/>
    </row>
    <row r="12" spans="1:4" ht="20.25" customHeight="1">
      <c r="B12" s="89" t="s">
        <v>129</v>
      </c>
      <c r="C12" s="90"/>
      <c r="D12" s="50">
        <f>SUM(D2:D11)</f>
        <v>684000</v>
      </c>
    </row>
  </sheetData>
  <mergeCells count="1">
    <mergeCell ref="B12:C12"/>
  </mergeCells>
  <phoneticPr fontId="35"/>
  <pageMargins left="0.7" right="0.7" top="0.75" bottom="0.75" header="0.3" footer="0.3"/>
  <pageSetup paperSize="9"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H4" sqref="H4:H5"/>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5" t="s">
        <v>165</v>
      </c>
      <c r="B1" s="85"/>
      <c r="C1" s="86" t="s">
        <v>125</v>
      </c>
      <c r="D1" s="86"/>
      <c r="E1" s="86"/>
      <c r="F1" s="86"/>
      <c r="G1" s="86"/>
      <c r="H1" s="86"/>
      <c r="I1" s="86"/>
    </row>
    <row r="2" spans="1:10" ht="41.25" customHeight="1">
      <c r="A2" s="72" t="s">
        <v>112</v>
      </c>
      <c r="B2" s="73"/>
      <c r="C2" s="73"/>
      <c r="D2" s="73"/>
      <c r="E2" s="73"/>
      <c r="F2" s="73"/>
      <c r="G2" s="73"/>
      <c r="H2" s="73"/>
      <c r="I2" s="79" t="s">
        <v>55</v>
      </c>
      <c r="J2" s="8"/>
    </row>
    <row r="3" spans="1:10" ht="72.75" customHeight="1">
      <c r="A3" s="9" t="s">
        <v>124</v>
      </c>
      <c r="B3" s="13" t="s">
        <v>104</v>
      </c>
      <c r="C3" s="13" t="s">
        <v>105</v>
      </c>
      <c r="D3" s="13" t="s">
        <v>103</v>
      </c>
      <c r="E3" s="13" t="s">
        <v>106</v>
      </c>
      <c r="F3" s="13" t="s">
        <v>107</v>
      </c>
      <c r="G3" s="13" t="s">
        <v>109</v>
      </c>
      <c r="H3" s="13" t="s">
        <v>108</v>
      </c>
      <c r="I3" s="80"/>
      <c r="J3" s="15" t="s">
        <v>101</v>
      </c>
    </row>
    <row r="4" spans="1:10" ht="84.75" customHeight="1">
      <c r="A4" s="11" t="s">
        <v>121</v>
      </c>
      <c r="B4" s="16">
        <v>230000</v>
      </c>
      <c r="C4" s="16">
        <v>5000</v>
      </c>
      <c r="D4" s="28">
        <f>C4/B4</f>
        <v>2.1739130434782608E-2</v>
      </c>
      <c r="E4" s="29">
        <f>(D4-0.02)*B4</f>
        <v>399.99999999999977</v>
      </c>
      <c r="F4" s="30">
        <v>400</v>
      </c>
      <c r="G4" s="39">
        <v>6</v>
      </c>
      <c r="H4" s="63">
        <v>20</v>
      </c>
      <c r="I4" s="32">
        <f>F4*G4*H4</f>
        <v>48000</v>
      </c>
      <c r="J4" s="15"/>
    </row>
    <row r="5" spans="1:10" ht="93.75" customHeight="1">
      <c r="A5" s="11" t="s">
        <v>122</v>
      </c>
      <c r="B5" s="16"/>
      <c r="C5" s="16"/>
      <c r="D5" s="28" t="e">
        <f>C5/B5</f>
        <v>#DIV/0!</v>
      </c>
      <c r="E5" s="29" t="e">
        <f>(D5-0.02)*B5</f>
        <v>#DIV/0!</v>
      </c>
      <c r="F5" s="30"/>
      <c r="G5" s="39"/>
      <c r="H5" s="63"/>
      <c r="I5" s="32">
        <f>F5*G5*H5</f>
        <v>0</v>
      </c>
      <c r="J5" s="15"/>
    </row>
    <row r="6" spans="1:10" ht="90" customHeight="1">
      <c r="A6" s="11" t="s">
        <v>123</v>
      </c>
      <c r="B6" s="81"/>
      <c r="C6" s="82"/>
      <c r="D6" s="82"/>
      <c r="E6" s="82"/>
      <c r="F6" s="82"/>
      <c r="G6" s="82"/>
      <c r="H6" s="82"/>
      <c r="I6" s="16">
        <v>0</v>
      </c>
      <c r="J6" s="15"/>
    </row>
    <row r="7" spans="1:10" ht="60.75" customHeight="1">
      <c r="A7" s="83" t="s">
        <v>169</v>
      </c>
      <c r="B7" s="84"/>
      <c r="C7" s="84"/>
      <c r="D7" s="84"/>
      <c r="E7" s="84"/>
      <c r="F7" s="84"/>
      <c r="G7" s="84"/>
      <c r="H7" s="84"/>
      <c r="I7" s="84"/>
    </row>
    <row r="9" spans="1:10">
      <c r="A9" s="44"/>
    </row>
  </sheetData>
  <mergeCells count="6">
    <mergeCell ref="A2:H2"/>
    <mergeCell ref="I2:I3"/>
    <mergeCell ref="B6:H6"/>
    <mergeCell ref="A7:I7"/>
    <mergeCell ref="A1:B1"/>
    <mergeCell ref="C1:I1"/>
  </mergeCells>
  <phoneticPr fontId="35"/>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purl.org/dc/elements/1.1/"/>
    <ds:schemaRef ds:uri="http://schemas.microsoft.com/office/infopath/2007/PartnerControls"/>
    <ds:schemaRef ds:uri="9500c7e0-a8b4-4cc7-a7aa-d9d65591dd5a"/>
    <ds:schemaRef ds:uri="85e6e18b-26c1-4122-9e79-e6c53ac26d53"/>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上原 美穂</cp:lastModifiedBy>
  <cp:revision>2</cp:revision>
  <cp:lastPrinted>2026-06-15T08:50:05Z</cp:lastPrinted>
  <dcterms:created xsi:type="dcterms:W3CDTF">2017-10-26T07:12:00Z</dcterms:created>
  <dcterms:modified xsi:type="dcterms:W3CDTF">2026-06-26T05:42:40Z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