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B59C22D0-AF83-4001-A236-F2655DD102FF}"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【総額及び平均額】賃上げ支援事業実績報告書!$A$9:$AA$25</definedName>
    <definedName name="_xlnm._FilterDatabase" localSheetId="3" hidden="1">'【総額及び平均額】賃上げ支援事業実績報告書（法人単位）'!$A$9:$R$25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【総額及び平均額】賃上げ支援事業実績報告書!$A$1:$G$25</definedName>
    <definedName name="_xlnm.Print_Area" localSheetId="3">'【総額及び平均額】賃上げ支援事業実績報告書（法人単位）'!$A$1:$G$25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22" l="1"/>
  <c r="G24" i="122"/>
  <c r="G23" i="122"/>
  <c r="G22" i="122"/>
  <c r="G20" i="122"/>
  <c r="G19" i="122"/>
  <c r="G18" i="122"/>
  <c r="G17" i="122"/>
  <c r="G13" i="122"/>
  <c r="G12" i="122"/>
  <c r="G11" i="122"/>
  <c r="G10" i="122"/>
  <c r="G25" i="97"/>
  <c r="G24" i="97"/>
  <c r="G23" i="97"/>
  <c r="G22" i="97"/>
  <c r="G20" i="97"/>
  <c r="G19" i="97"/>
  <c r="G18" i="97"/>
  <c r="G17" i="97"/>
  <c r="G13" i="97"/>
  <c r="G12" i="97"/>
  <c r="G11" i="97"/>
  <c r="G10" i="97"/>
  <c r="D12" i="125" l="1"/>
  <c r="G6" i="122" s="1"/>
  <c r="A2" i="125"/>
  <c r="E4" i="122" s="1"/>
  <c r="I5" i="123" l="1"/>
  <c r="D5" i="123"/>
  <c r="E5" i="123" s="1"/>
  <c r="I4" i="123"/>
  <c r="D4" i="123"/>
  <c r="E4" i="123" s="1"/>
  <c r="G14" i="122" l="1"/>
  <c r="G3" i="122" s="1"/>
  <c r="G5" i="122" s="1"/>
  <c r="G7" i="122" s="1"/>
  <c r="E7" i="122" s="1"/>
  <c r="I5" i="111"/>
  <c r="I4" i="111"/>
  <c r="D5" i="111"/>
  <c r="E5" i="111" s="1"/>
  <c r="E6" i="122" l="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2EB2E744-ABDA-4080-A5C2-32A3B8F1C505}">
      <text>
        <r>
          <rPr>
            <b/>
            <sz val="10"/>
            <color indexed="81"/>
            <rFont val="MS P ゴシック"/>
            <family val="3"/>
            <charset val="128"/>
          </rPr>
          <t>「③月数の期間中における対象職員数の延べ人数」÷「③月数」
例：（４月の対象職員２名＋５月の対象職員３名）÷２ヶ月</t>
        </r>
      </text>
    </comment>
    <comment ref="C9" authorId="0" shapeId="0" xr:uid="{5FBBE63C-BD3B-4629-ABED-371C7B77B5BE}">
      <text>
        <r>
          <rPr>
            <b/>
            <sz val="10"/>
            <color indexed="81"/>
            <rFont val="MS P ゴシック"/>
            <family val="3"/>
            <charset val="128"/>
          </rPr>
          <t>③の期間中における賃金改善の総額÷対象職員数の延べ人数で算出可能
例：10,000円÷（４月の対象職員３名＋５月の対象職員２名）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E331722D-C807-47F9-A498-5718A9479DD1}">
      <text>
        <r>
          <rPr>
            <b/>
            <sz val="9"/>
            <color indexed="81"/>
            <rFont val="MS P ゴシック"/>
            <family val="3"/>
            <charset val="128"/>
          </rPr>
          <t>「③月数の期間中における対象職員数の延べ人数」÷「③月数」
例：（４月の対象職員48名＋５月の対象職員52名）÷２ヶ月</t>
        </r>
      </text>
    </comment>
    <comment ref="C9" authorId="0" shapeId="0" xr:uid="{CF993391-7119-41F9-B1AD-85394F3A73F7}">
      <text>
        <r>
          <rPr>
            <b/>
            <sz val="9"/>
            <color indexed="81"/>
            <rFont val="MS P ゴシック"/>
            <family val="3"/>
            <charset val="128"/>
          </rPr>
          <t>③の期間中における賃金改善の総額÷対象職員数の延べ人数で算出可能
例：180,000円÷（４月の対象職員48名＋５月の対象職員52名）</t>
        </r>
      </text>
    </comment>
  </commentList>
</comments>
</file>

<file path=xl/sharedStrings.xml><?xml version="1.0" encoding="utf-8"?>
<sst xmlns="http://schemas.openxmlformats.org/spreadsheetml/2006/main" count="666" uniqueCount="185">
  <si>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</si>
  <si>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</si>
  <si>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</si>
  <si>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</si>
  <si>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</si>
  <si>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</si>
  <si>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</si>
  <si>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</si>
  <si>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</si>
  <si>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</si>
  <si>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</si>
  <si>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</si>
  <si>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</si>
  <si>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</si>
  <si>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</si>
  <si>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</si>
  <si>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</si>
  <si>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</si>
  <si>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</si>
  <si>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</si>
  <si>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</si>
  <si>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</si>
  <si>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</si>
  <si>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</si>
  <si>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</si>
  <si>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</si>
  <si>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</si>
  <si>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</si>
  <si>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</si>
  <si>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</si>
  <si>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</si>
  <si>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</si>
  <si>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</si>
  <si>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</si>
  <si>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</si>
  <si>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</si>
  <si>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</si>
  <si>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</si>
  <si>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</si>
  <si>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</si>
  <si>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</si>
  <si>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</si>
  <si>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</si>
  <si>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</si>
  <si>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</si>
  <si>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</si>
  <si>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</si>
  <si>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</si>
  <si>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</si>
  <si>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</si>
  <si>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開設者：</t>
    <rPh sb="0" eb="3">
      <t>カイセツシャ</t>
    </rPh>
    <phoneticPr fontId="36"/>
  </si>
  <si>
    <t>（記載要領）</t>
    <rPh sb="1" eb="3">
      <t>キサイ</t>
    </rPh>
    <rPh sb="3" eb="5">
      <t>ヨウリョウ</t>
    </rPh>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</si>
  <si>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</si>
  <si>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</si>
  <si>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</si>
  <si>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</si>
  <si>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</si>
  <si>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</si>
  <si>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</si>
  <si>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</si>
  <si>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</si>
  <si>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</si>
  <si>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交付確定額</t>
    <rPh sb="0" eb="2">
      <t>コウフ</t>
    </rPh>
    <rPh sb="2" eb="5">
      <t>カクテイガク</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</si>
  <si>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</si>
  <si>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</si>
  <si>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</si>
  <si>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</si>
  <si>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</si>
  <si>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</si>
  <si>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</si>
  <si>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</si>
  <si>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</si>
  <si>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</si>
  <si>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</si>
  <si>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</si>
  <si>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</si>
  <si>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</si>
  <si>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</si>
  <si>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</si>
  <si>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</si>
  <si>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</si>
  <si>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</si>
  <si>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</si>
  <si>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</si>
  <si>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</si>
  <si>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</si>
  <si>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</si>
  <si>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</si>
  <si>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</si>
  <si>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</si>
  <si>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</si>
  <si>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</si>
  <si>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</si>
  <si>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</si>
  <si>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</si>
  <si>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</si>
  <si>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</si>
  <si>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</si>
  <si>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</si>
  <si>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</si>
  <si>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</si>
  <si>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</si>
  <si>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</si>
  <si>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</si>
  <si>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</si>
  <si>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</si>
  <si>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</si>
  <si>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</si>
  <si>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</si>
  <si>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</si>
  <si>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賃金改善（全体）の内容</t>
    <rPh sb="0" eb="2">
      <t>チンギン</t>
    </rPh>
    <rPh sb="2" eb="4">
      <t>カイゼン</t>
    </rPh>
    <rPh sb="5" eb="7">
      <t>ゼンタイ</t>
    </rPh>
    <rPh sb="9" eb="11">
      <t>ナイヨウ</t>
    </rPh>
    <phoneticPr fontId="35"/>
  </si>
  <si>
    <t>②月額または
月額換算額</t>
    <rPh sb="1" eb="3">
      <t>ゲツガク</t>
    </rPh>
    <rPh sb="7" eb="9">
      <t>ゲツガク</t>
    </rPh>
    <rPh sb="9" eb="11">
      <t>カンサン</t>
    </rPh>
    <rPh sb="11" eb="12">
      <t>ガク</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</si>
  <si>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</si>
  <si>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</si>
  <si>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❸－❷：返還額（千円未満切り捨て）</t>
    <rPh sb="4" eb="7">
      <t>ヘンカンガク</t>
    </rPh>
    <rPh sb="8" eb="10">
      <t>センエン</t>
    </rPh>
    <rPh sb="10" eb="12">
      <t>ミマン</t>
    </rPh>
    <rPh sb="12" eb="13">
      <t>キ</t>
    </rPh>
    <rPh sb="14" eb="15">
      <t>ス</t>
    </rPh>
    <phoneticPr fontId="35"/>
  </si>
  <si>
    <t>賃金改善に係る診療報酬及び他の補助金等を受けた場合その額（直接入力）</t>
    <rPh sb="29" eb="31">
      <t>チョクセツ</t>
    </rPh>
    <rPh sb="31" eb="33">
      <t>ニュウリョク</t>
    </rPh>
    <phoneticPr fontId="35"/>
  </si>
  <si>
    <t>❶：賃金改善の総額（自動計算）</t>
    <rPh sb="2" eb="4">
      <t>チンギン</t>
    </rPh>
    <rPh sb="4" eb="6">
      <t>カイゼン</t>
    </rPh>
    <rPh sb="7" eb="9">
      <t>ソウガク</t>
    </rPh>
    <rPh sb="10" eb="12">
      <t>ジドウ</t>
    </rPh>
    <rPh sb="12" eb="14">
      <t>ケイサン</t>
    </rPh>
    <phoneticPr fontId="35"/>
  </si>
  <si>
    <t>賃金改善の総額
（自動計算）</t>
    <rPh sb="9" eb="11">
      <t>ジドウ</t>
    </rPh>
    <rPh sb="11" eb="13">
      <t>ケイサン</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</si>
  <si>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</si>
  <si>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</si>
  <si>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</si>
  <si>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</si>
  <si>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</si>
  <si>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</si>
  <si>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</si>
  <si>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</si>
  <si>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</si>
  <si>
    <t>交付決定額</t>
    <rPh sb="0" eb="2">
      <t>コウフ</t>
    </rPh>
    <rPh sb="2" eb="5">
      <t>ケッテイガク</t>
    </rPh>
    <phoneticPr fontId="35"/>
  </si>
  <si>
    <t>総額</t>
    <rPh sb="0" eb="2">
      <t>ソウガク</t>
    </rPh>
    <phoneticPr fontId="35"/>
  </si>
  <si>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</si>
  <si>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</si>
  <si>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</si>
  <si>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❷≧❸の判定（×は返還あり）</t>
    <rPh sb="4" eb="6">
      <t>ハンテイ</t>
    </rPh>
    <rPh sb="9" eb="11">
      <t>ヘンカン</t>
    </rPh>
    <phoneticPr fontId="35"/>
  </si>
  <si>
    <t>❷≧❸の判定（×は返還あり）</t>
    <rPh sb="4" eb="6">
      <t>ハンテイ</t>
    </rPh>
    <phoneticPr fontId="35"/>
  </si>
  <si>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</si>
  <si>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施設数（自動計算）</t>
    <rPh sb="0" eb="3">
      <t>シセツスウ</t>
    </rPh>
    <rPh sb="4" eb="6">
      <t>ジドウ</t>
    </rPh>
    <rPh sb="6" eb="8">
      <t>ケイサン</t>
    </rPh>
    <phoneticPr fontId="35"/>
  </si>
  <si>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5"/>
  </si>
  <si>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5"/>
  </si>
  <si>
    <t>②月額または
月額換算額</t>
    <rPh sb="1" eb="3">
      <t>ゲツガク</t>
    </rPh>
    <phoneticPr fontId="35"/>
  </si>
  <si>
    <t>薬局の名称：</t>
    <rPh sb="0" eb="2">
      <t>ヤッキョク</t>
    </rPh>
    <rPh sb="3" eb="5">
      <t>メイショウ</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</si>
  <si>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5"/>
  </si>
  <si>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</si>
  <si>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</si>
  <si>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t>　基本給の引き上げ</t>
    <rPh sb="1" eb="4">
      <t>キホンキュウ</t>
    </rPh>
    <rPh sb="5" eb="6">
      <t>ヒ</t>
    </rPh>
    <rPh sb="7" eb="8">
      <t>ア</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</si>
  <si>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</si>
  <si>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t>　一時金または特別手当</t>
    <rPh sb="1" eb="4">
      <t>イチジキン</t>
    </rPh>
    <rPh sb="7" eb="9">
      <t>トクベツ</t>
    </rPh>
    <rPh sb="9" eb="11">
      <t>テアテ</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</si>
  <si>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</si>
  <si>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5"/>
  </si>
  <si>
    <t>○</t>
    <phoneticPr fontId="35"/>
  </si>
  <si>
    <t>×</t>
    <phoneticPr fontId="35"/>
  </si>
  <si>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5"/>
  </si>
  <si>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5"/>
  </si>
  <si>
    <t>開設者（法人の名称等）：</t>
    <rPh sb="0" eb="3">
      <t>カイセツシャ</t>
    </rPh>
    <rPh sb="4" eb="6">
      <t>ホウジン</t>
    </rPh>
    <rPh sb="7" eb="9">
      <t>メイショウ</t>
    </rPh>
    <rPh sb="9" eb="10">
      <t>トウ</t>
    </rPh>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</si>
  <si>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</si>
  <si>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6"/>
  </si>
  <si>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5"/>
  </si>
  <si>
    <r>
      <t>別記様式２（薬局）（第８条関係）</t>
    </r>
    <r>
      <rPr>
        <b/>
        <sz val="14"/>
        <color rgb="FFFF0000"/>
        <rFont val="ＭＳ Ｐゴシック"/>
        <family val="3"/>
        <charset val="128"/>
        <scheme val="minor"/>
      </rPr>
      <t>※薬局（法人単位）の報告</t>
    </r>
    <rPh sb="17" eb="19">
      <t>ヤッキョク</t>
    </rPh>
    <rPh sb="20" eb="22">
      <t>ホウジン</t>
    </rPh>
    <rPh sb="22" eb="24">
      <t>タンイ</t>
    </rPh>
    <rPh sb="26" eb="28">
      <t>ホウコク</t>
    </rPh>
    <phoneticPr fontId="36"/>
  </si>
  <si>
    <r>
      <t>別記様式２（薬局）（第８条関係）</t>
    </r>
    <r>
      <rPr>
        <b/>
        <sz val="14"/>
        <color rgb="FFFF0000"/>
        <rFont val="ＭＳ Ｐゴシック"/>
        <family val="3"/>
        <charset val="128"/>
        <scheme val="minor"/>
      </rPr>
      <t>※薬局（施設単位）の報告</t>
    </r>
    <rPh sb="17" eb="19">
      <t>ヤッキョク</t>
    </rPh>
    <rPh sb="20" eb="22">
      <t>シセツ</t>
    </rPh>
    <rPh sb="22" eb="24">
      <t>タンイ</t>
    </rPh>
    <rPh sb="26" eb="28">
      <t>ホウコク</t>
    </rPh>
    <phoneticPr fontId="36"/>
  </si>
  <si>
    <t>❸：賃上げ支援事業の交付決定額（直接入力）</t>
    <rPh sb="2" eb="4">
      <t>チンア</t>
    </rPh>
    <rPh sb="5" eb="7">
      <t>シエン</t>
    </rPh>
    <rPh sb="7" eb="9">
      <t>ジギョウ</t>
    </rPh>
    <rPh sb="10" eb="15">
      <t>コウフケッテイガク</t>
    </rPh>
    <rPh sb="16" eb="18">
      <t>チョクセツ</t>
    </rPh>
    <rPh sb="18" eb="20">
      <t>ニュウリョク</t>
    </rPh>
    <phoneticPr fontId="35"/>
  </si>
  <si>
    <r>
      <rPr>
        <b/>
        <sz val="14"/>
        <rFont val="ＭＳ Ｐゴシック"/>
        <family val="3"/>
        <charset val="128"/>
        <scheme val="minor"/>
      </rPr>
      <t>別紙２（薬局）（第８条関係）</t>
    </r>
    <r>
      <rPr>
        <b/>
        <sz val="14"/>
        <color rgb="FFFF0000"/>
        <rFont val="ＭＳ Ｐゴシック"/>
        <family val="3"/>
        <charset val="128"/>
        <scheme val="minor"/>
      </rPr>
      <t xml:space="preserve">
※薬局（施設単位）の報告</t>
    </r>
    <rPh sb="4" eb="6">
      <t>ヤッキョク</t>
    </rPh>
    <rPh sb="16" eb="18">
      <t>ヤッキョク</t>
    </rPh>
    <rPh sb="19" eb="21">
      <t>シセツ</t>
    </rPh>
    <rPh sb="21" eb="23">
      <t>タンイ</t>
    </rPh>
    <rPh sb="25" eb="27">
      <t>ホウコク</t>
    </rPh>
    <phoneticPr fontId="36"/>
  </si>
  <si>
    <r>
      <t xml:space="preserve">別紙２（薬局）（第８条関係）
</t>
    </r>
    <r>
      <rPr>
        <b/>
        <sz val="14"/>
        <color rgb="FFFF0000"/>
        <rFont val="ＭＳ Ｐゴシック"/>
        <family val="3"/>
        <charset val="128"/>
        <scheme val="minor"/>
      </rPr>
      <t>※薬局（法人単位）の報告</t>
    </r>
    <rPh sb="16" eb="18">
      <t>ヤッキョク</t>
    </rPh>
    <rPh sb="19" eb="21">
      <t>ホウジン</t>
    </rPh>
    <rPh sb="21" eb="23">
      <t>タンイ</t>
    </rPh>
    <rPh sb="25" eb="27">
      <t>ホウコク</t>
    </rPh>
    <phoneticPr fontId="36"/>
  </si>
  <si>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5"/>
  </si>
  <si>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5"/>
  </si>
  <si>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5"/>
  </si>
  <si>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</si>
  <si>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5"/>
  </si>
  <si>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5"/>
  </si>
  <si>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5"/>
  </si>
  <si>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5"/>
  </si>
  <si>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</si>
  <si>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5"/>
  </si>
  <si>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5"/>
  </si>
  <si>
    <t>医療機関コード：</t>
    <rPh sb="0" eb="4">
      <t>イリョウキカン</t>
    </rPh>
    <phoneticPr fontId="35"/>
  </si>
  <si>
    <t>医療機関コード</t>
    <rPh sb="0" eb="4">
      <t>イリョウキカン</t>
    </rPh>
    <phoneticPr fontId="35"/>
  </si>
  <si>
    <t>有限会社○○調剤薬局</t>
    <rPh sb="0" eb="4">
      <t>ユウゲンガイシャ</t>
    </rPh>
    <rPh sb="6" eb="10">
      <t>チョウザイヤッキョク</t>
    </rPh>
    <phoneticPr fontId="35"/>
  </si>
  <si>
    <t>○○調剤薬局</t>
    <rPh sb="2" eb="6">
      <t>チョウザイヤッキョク</t>
    </rPh>
    <phoneticPr fontId="35"/>
  </si>
  <si>
    <t>○</t>
  </si>
  <si>
    <t>○○薬局</t>
    <rPh sb="0" eb="4">
      <t>マルマルヤッキョク</t>
    </rPh>
    <phoneticPr fontId="35"/>
  </si>
  <si>
    <t>△△調剤薬局</t>
    <rPh sb="2" eb="6">
      <t>チョウザイヤッキョク</t>
    </rPh>
    <phoneticPr fontId="35"/>
  </si>
  <si>
    <t>◆◆薬局</t>
    <rPh sb="2" eb="4">
      <t>ヤッキョク</t>
    </rPh>
    <phoneticPr fontId="35"/>
  </si>
  <si>
    <t>□□薬局</t>
    <rPh sb="2" eb="4">
      <t>ヤッキョク</t>
    </rPh>
    <phoneticPr fontId="35"/>
  </si>
  <si>
    <t>●●●調剤薬局</t>
    <rPh sb="3" eb="5">
      <t>チョウザイ</t>
    </rPh>
    <rPh sb="5" eb="7">
      <t>ヤッキョク</t>
    </rPh>
    <phoneticPr fontId="35"/>
  </si>
  <si>
    <t>▲▲薬局</t>
    <rPh sb="2" eb="4">
      <t>ヤッキョク</t>
    </rPh>
    <phoneticPr fontId="35"/>
  </si>
  <si>
    <t>■■■薬局</t>
    <rPh sb="3" eb="5">
      <t>ヤッキョク</t>
    </rPh>
    <phoneticPr fontId="35"/>
  </si>
  <si>
    <t>株式会社○○</t>
    <rPh sb="0" eb="4">
      <t>カブシキカイシャ</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</si>
</sst>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8" formatCode="0.0%"/>
    <numFmt numFmtId="179" formatCode="#,##0&quot;ヶ月分&quot;"/>
    <numFmt numFmtId="180" formatCode="#,##0&quot;ヶ月&quot;"/>
    <numFmt numFmtId="181" formatCode="#,##0.0&quot;人&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b/>
      <sz val="14"/>
      <name val="ＭＳ Ｐゴシック"/>
      <family val="3"/>
      <charset val="128"/>
      <scheme val="minor"/>
    </font>
    <font>
      <b/>
      <sz val="10"/>
      <color indexed="81"/>
      <name val="MS P ゴシック"/>
      <family val="3"/>
      <charset val="128"/>
    </font>
    <font>
      <b/>
      <sz val="9"/>
      <color indexed="81"/>
      <name val="MS P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cellStyleXfs>
  <cellXfs count="91">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44"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44" fillId="0" borderId="0" xfId="69" applyFont="1" applyAlignment="1">
      <alignment horizontal="center" vertical="center"/>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45" fillId="36" borderId="0" xfId="69" applyFont="1" applyFill="1" applyAlignment="1" applyProtection="1">
      <alignment horizontal="right" vertical="center"/>
      <protection locked="0"/>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8" fontId="30" fillId="0" borderId="5" xfId="71" applyNumberFormat="1" applyFont="1" applyBorder="1" applyAlignment="1">
      <alignment horizontal="center" vertical="center" wrapText="1"/>
    </xf>
    <xf numFmtId="176" fontId="30" fillId="0" borderId="5" xfId="71" applyNumberFormat="1" applyFont="1" applyBorder="1" applyAlignment="1">
      <alignment horizontal="center" vertical="center" wrapText="1"/>
    </xf>
    <xf numFmtId="176" fontId="30" fillId="35" borderId="5" xfId="71" applyNumberFormat="1" applyFont="1" applyFill="1" applyBorder="1" applyAlignment="1">
      <alignment horizontal="center" vertical="center" wrapText="1"/>
    </xf>
    <xf numFmtId="176" fontId="30" fillId="0" borderId="5" xfId="69" applyNumberFormat="1" applyFont="1" applyBorder="1" applyAlignment="1">
      <alignment horizontal="center" vertical="center" wrapText="1"/>
    </xf>
    <xf numFmtId="0" fontId="6" fillId="0" borderId="0" xfId="69" applyFont="1">
      <alignment vertical="center"/>
    </xf>
    <xf numFmtId="0" fontId="30" fillId="37" borderId="5" xfId="72" applyFont="1" applyFill="1" applyBorder="1" applyAlignment="1">
      <alignment vertical="center" wrapText="1"/>
    </xf>
    <xf numFmtId="0" fontId="30" fillId="37" borderId="5" xfId="72" applyFont="1" applyFill="1" applyBorder="1" applyAlignment="1">
      <alignment horizontal="center" vertical="center" wrapText="1"/>
    </xf>
    <xf numFmtId="0" fontId="0" fillId="0" borderId="0" xfId="72" applyFont="1" applyAlignment="1">
      <alignment vertical="center" wrapText="1"/>
    </xf>
    <xf numFmtId="0" fontId="5" fillId="0" borderId="0" xfId="72">
      <alignment vertical="center"/>
    </xf>
    <xf numFmtId="176" fontId="30" fillId="0" borderId="23" xfId="69" applyNumberFormat="1" applyFont="1" applyBorder="1" applyAlignment="1">
      <alignment horizontal="center" vertical="center" wrapText="1"/>
    </xf>
    <xf numFmtId="180" fontId="30" fillId="35" borderId="5" xfId="71" applyNumberFormat="1" applyFont="1" applyFill="1" applyBorder="1" applyAlignment="1">
      <alignment horizontal="center" vertical="center" wrapText="1"/>
    </xf>
    <xf numFmtId="0" fontId="30" fillId="0" borderId="25" xfId="69" applyFont="1" applyBorder="1" applyAlignment="1">
      <alignment vertical="center" wrapText="1"/>
    </xf>
    <xf numFmtId="180" fontId="30" fillId="35" borderId="5" xfId="69" applyNumberFormat="1" applyFont="1" applyFill="1" applyBorder="1" applyAlignment="1">
      <alignment horizontal="center" vertical="center" wrapText="1"/>
    </xf>
    <xf numFmtId="0" fontId="4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0" fontId="30" fillId="0" borderId="5" xfId="69" applyFont="1" applyBorder="1" applyAlignment="1">
      <alignment horizontal="center" vertical="center" wrapText="1"/>
    </xf>
    <xf numFmtId="0" fontId="30" fillId="0" borderId="3" xfId="69" applyFont="1" applyBorder="1" applyAlignment="1">
      <alignment vertical="center" wrapText="1"/>
    </xf>
    <xf numFmtId="0" fontId="2" fillId="0" borderId="0" xfId="69" applyFont="1">
      <alignment vertical="center"/>
    </xf>
    <xf numFmtId="176" fontId="45" fillId="36" borderId="28" xfId="68" applyNumberFormat="1" applyFont="1" applyFill="1" applyBorder="1" applyAlignment="1" applyProtection="1">
      <alignment horizontal="right" vertical="center"/>
      <protection locked="0"/>
    </xf>
    <xf numFmtId="179" fontId="30" fillId="35" borderId="5" xfId="69" applyNumberFormat="1" applyFont="1" applyFill="1" applyBorder="1" applyAlignment="1">
      <alignment horizontal="center" vertical="center" wrapText="1"/>
    </xf>
    <xf numFmtId="176" fontId="30" fillId="36" borderId="5" xfId="69" applyNumberFormat="1" applyFont="1" applyFill="1" applyBorder="1" applyAlignment="1">
      <alignment horizontal="center" vertical="center" wrapText="1"/>
    </xf>
    <xf numFmtId="0" fontId="45" fillId="0" borderId="0" xfId="69" applyFont="1" applyAlignment="1" applyProtection="1">
      <alignment horizontal="right" vertical="center"/>
      <protection locked="0"/>
    </xf>
    <xf numFmtId="0" fontId="1" fillId="0" borderId="0" xfId="69" applyFont="1" applyAlignment="1">
      <alignment vertical="center" wrapText="1"/>
    </xf>
    <xf numFmtId="0" fontId="45" fillId="35" borderId="0" xfId="69" applyFont="1" applyFill="1" applyProtection="1">
      <alignment vertical="center"/>
      <protection locked="0"/>
    </xf>
    <xf numFmtId="0" fontId="45" fillId="0" borderId="0" xfId="69" applyFont="1" applyAlignment="1" applyProtection="1">
      <alignment vertical="center" wrapText="1"/>
      <protection locked="0"/>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30" fillId="0" borderId="3" xfId="69" applyFont="1" applyBorder="1" applyAlignment="1">
      <alignment horizontal="center" vertical="center" wrapText="1"/>
    </xf>
    <xf numFmtId="0" fontId="30" fillId="0" borderId="1" xfId="69" applyFont="1" applyBorder="1" applyAlignment="1">
      <alignment horizontal="center" vertical="center" wrapText="1"/>
    </xf>
    <xf numFmtId="0" fontId="30" fillId="0" borderId="2" xfId="69" applyFont="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30" fillId="0" borderId="29" xfId="69" applyFont="1" applyBorder="1" applyAlignment="1">
      <alignment horizontal="center" vertical="center" wrapText="1"/>
    </xf>
    <xf numFmtId="0" fontId="44" fillId="0" borderId="0" xfId="69" applyFont="1" applyAlignment="1">
      <alignment horizontal="center" vertical="center" wrapText="1"/>
    </xf>
    <xf numFmtId="0" fontId="44" fillId="0" borderId="0" xfId="69" applyFont="1" applyAlignment="1">
      <alignment horizontal="center" vertical="center"/>
    </xf>
    <xf numFmtId="0" fontId="30" fillId="0" borderId="24" xfId="69" applyFont="1" applyBorder="1" applyAlignment="1">
      <alignment horizontal="center" vertical="center" wrapText="1"/>
    </xf>
    <xf numFmtId="0" fontId="30" fillId="0" borderId="25" xfId="69" applyFont="1" applyBorder="1" applyAlignment="1">
      <alignment horizontal="center" vertical="center" wrapText="1"/>
    </xf>
    <xf numFmtId="0" fontId="45" fillId="0" borderId="0" xfId="69" applyFont="1" applyAlignment="1" applyProtection="1">
      <alignment horizontal="left" vertical="center" wrapText="1"/>
      <protection locked="0"/>
    </xf>
    <xf numFmtId="0" fontId="45" fillId="35" borderId="0" xfId="69" applyFont="1" applyFill="1" applyAlignment="1" applyProtection="1">
      <alignment horizontal="right" vertical="center"/>
      <protection locked="0"/>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3" fillId="0" borderId="27" xfId="69" applyFont="1" applyBorder="1" applyAlignment="1">
      <alignment horizontal="left" vertical="center"/>
    </xf>
    <xf numFmtId="0" fontId="44" fillId="0" borderId="6" xfId="69" applyFont="1" applyBorder="1" applyAlignment="1">
      <alignment horizontal="left" vertical="top" wrapText="1"/>
    </xf>
    <xf numFmtId="0" fontId="37" fillId="0" borderId="6" xfId="69" applyFont="1" applyBorder="1" applyAlignment="1">
      <alignment horizontal="left" vertical="center" wrapText="1"/>
    </xf>
    <xf numFmtId="0" fontId="12" fillId="0" borderId="19" xfId="58" applyBorder="1" applyAlignment="1">
      <alignment horizontal="center" vertical="center"/>
    </xf>
    <xf numFmtId="0" fontId="12" fillId="0" borderId="16" xfId="58" applyBorder="1" applyAlignment="1">
      <alignment horizontal="center" vertical="center"/>
    </xf>
    <xf numFmtId="0" fontId="49" fillId="0" borderId="3" xfId="0" applyFont="1" applyBorder="1" applyAlignment="1">
      <alignment horizontal="right" vertical="center"/>
    </xf>
    <xf numFmtId="0" fontId="49" fillId="0" borderId="2" xfId="0" applyFont="1" applyBorder="1" applyAlignment="1">
      <alignment horizontal="right" vertical="center"/>
    </xf>
    <xf numFmtId="181" fontId="30" fillId="35" borderId="5" xfId="69" applyNumberFormat="1" applyFont="1" applyFill="1" applyBorder="1" applyAlignment="1">
      <alignment horizontal="center" vertical="center" wrapText="1"/>
    </xf>
    <xf numFmtId="181" fontId="30" fillId="35" borderId="5" xfId="71"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952500</xdr:colOff>
      <xdr:row>0</xdr:row>
      <xdr:rowOff>136072</xdr:rowOff>
    </xdr:from>
    <xdr:to>
      <xdr:col>7</xdr:col>
      <xdr:colOff>9674679</xdr:colOff>
      <xdr:row>1</xdr:row>
      <xdr:rowOff>532280</xdr:rowOff>
    </xdr:to>
    <xdr:sp macro="" textlink="">
      <xdr:nvSpPr>
        <xdr:cNvPr id="3" name="テキスト ボックス 2">
          <a:extLst>
            <a:ext uri="{FF2B5EF4-FFF2-40B4-BE49-F238E27FC236}">
              <a16:creationId xmlns:a16="http://schemas.microsoft.com/office/drawing/2014/main" id="{8A28BBC8-74F7-4575-8F9E-A49AE3601C53}"/>
            </a:ext>
          </a:extLst>
        </xdr:cNvPr>
        <xdr:cNvSpPr txBox="1"/>
      </xdr:nvSpPr>
      <xdr:spPr>
        <a:xfrm>
          <a:off x="18328821" y="136072"/>
          <a:ext cx="8722179" cy="7227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twoCellAnchor>
    <xdr:from>
      <xdr:col>5</xdr:col>
      <xdr:colOff>1728107</xdr:colOff>
      <xdr:row>0</xdr:row>
      <xdr:rowOff>136071</xdr:rowOff>
    </xdr:from>
    <xdr:to>
      <xdr:col>5</xdr:col>
      <xdr:colOff>3151254</xdr:colOff>
      <xdr:row>1</xdr:row>
      <xdr:rowOff>509668</xdr:rowOff>
    </xdr:to>
    <xdr:sp macro="" textlink="">
      <xdr:nvSpPr>
        <xdr:cNvPr id="2" name="テキスト ボックス 1">
          <a:extLst>
            <a:ext uri="{FF2B5EF4-FFF2-40B4-BE49-F238E27FC236}">
              <a16:creationId xmlns:a16="http://schemas.microsoft.com/office/drawing/2014/main" id="{C3077E82-ECF8-4A17-9145-E8F82483727C}"/>
            </a:ext>
          </a:extLst>
        </xdr:cNvPr>
        <xdr:cNvSpPr txBox="1"/>
      </xdr:nvSpPr>
      <xdr:spPr>
        <a:xfrm>
          <a:off x="10599964" y="136071"/>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89452</xdr:colOff>
      <xdr:row>0</xdr:row>
      <xdr:rowOff>66675</xdr:rowOff>
    </xdr:from>
    <xdr:to>
      <xdr:col>9</xdr:col>
      <xdr:colOff>7504019</xdr:colOff>
      <xdr:row>1</xdr:row>
      <xdr:rowOff>128064</xdr:rowOff>
    </xdr:to>
    <xdr:sp macro="" textlink="">
      <xdr:nvSpPr>
        <xdr:cNvPr id="3" name="テキスト ボックス 2">
          <a:extLst>
            <a:ext uri="{FF2B5EF4-FFF2-40B4-BE49-F238E27FC236}">
              <a16:creationId xmlns:a16="http://schemas.microsoft.com/office/drawing/2014/main" id="{A1107859-A5AF-433C-92AA-3FCBE0E5B050}"/>
            </a:ext>
          </a:extLst>
        </xdr:cNvPr>
        <xdr:cNvSpPr txBox="1"/>
      </xdr:nvSpPr>
      <xdr:spPr>
        <a:xfrm>
          <a:off x="15405652" y="66675"/>
          <a:ext cx="7414567" cy="99483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1781735</xdr:colOff>
      <xdr:row>0</xdr:row>
      <xdr:rowOff>784412</xdr:rowOff>
    </xdr:from>
    <xdr:to>
      <xdr:col>8</xdr:col>
      <xdr:colOff>3126441</xdr:colOff>
      <xdr:row>1</xdr:row>
      <xdr:rowOff>437030</xdr:rowOff>
    </xdr:to>
    <xdr:sp macro="" textlink="">
      <xdr:nvSpPr>
        <xdr:cNvPr id="2" name="テキスト ボックス 1">
          <a:extLst>
            <a:ext uri="{FF2B5EF4-FFF2-40B4-BE49-F238E27FC236}">
              <a16:creationId xmlns:a16="http://schemas.microsoft.com/office/drawing/2014/main" id="{D3D759D4-9455-4D78-9A9E-E68F70175D1D}"/>
            </a:ext>
          </a:extLst>
        </xdr:cNvPr>
        <xdr:cNvSpPr txBox="1"/>
      </xdr:nvSpPr>
      <xdr:spPr>
        <a:xfrm>
          <a:off x="13895294" y="784412"/>
          <a:ext cx="1344706" cy="582706"/>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1020536</xdr:colOff>
      <xdr:row>0</xdr:row>
      <xdr:rowOff>108857</xdr:rowOff>
    </xdr:from>
    <xdr:to>
      <xdr:col>7</xdr:col>
      <xdr:colOff>9742715</xdr:colOff>
      <xdr:row>1</xdr:row>
      <xdr:rowOff>505065</xdr:rowOff>
    </xdr:to>
    <xdr:sp macro="" textlink="">
      <xdr:nvSpPr>
        <xdr:cNvPr id="3" name="テキスト ボックス 2">
          <a:extLst>
            <a:ext uri="{FF2B5EF4-FFF2-40B4-BE49-F238E27FC236}">
              <a16:creationId xmlns:a16="http://schemas.microsoft.com/office/drawing/2014/main" id="{CC4FA57E-AAAB-4DC0-B1E7-6881A06E0485}"/>
            </a:ext>
          </a:extLst>
        </xdr:cNvPr>
        <xdr:cNvSpPr txBox="1"/>
      </xdr:nvSpPr>
      <xdr:spPr>
        <a:xfrm>
          <a:off x="17471572" y="108857"/>
          <a:ext cx="8722179" cy="7227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twoCellAnchor>
    <xdr:from>
      <xdr:col>5</xdr:col>
      <xdr:colOff>1197429</xdr:colOff>
      <xdr:row>0</xdr:row>
      <xdr:rowOff>163286</xdr:rowOff>
    </xdr:from>
    <xdr:to>
      <xdr:col>5</xdr:col>
      <xdr:colOff>2620576</xdr:colOff>
      <xdr:row>1</xdr:row>
      <xdr:rowOff>536883</xdr:rowOff>
    </xdr:to>
    <xdr:sp macro="" textlink="">
      <xdr:nvSpPr>
        <xdr:cNvPr id="2" name="テキスト ボックス 1">
          <a:extLst>
            <a:ext uri="{FF2B5EF4-FFF2-40B4-BE49-F238E27FC236}">
              <a16:creationId xmlns:a16="http://schemas.microsoft.com/office/drawing/2014/main" id="{E528D72E-54E8-47D1-984A-0EFF17ABC0B4}"/>
            </a:ext>
          </a:extLst>
        </xdr:cNvPr>
        <xdr:cNvSpPr txBox="1"/>
      </xdr:nvSpPr>
      <xdr:spPr>
        <a:xfrm>
          <a:off x="10014858" y="163286"/>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51547</xdr:colOff>
      <xdr:row>3</xdr:row>
      <xdr:rowOff>185818</xdr:rowOff>
    </xdr:to>
    <xdr:sp macro="" textlink="">
      <xdr:nvSpPr>
        <xdr:cNvPr id="2" name="テキスト ボックス 1">
          <a:extLst>
            <a:ext uri="{FF2B5EF4-FFF2-40B4-BE49-F238E27FC236}">
              <a16:creationId xmlns:a16="http://schemas.microsoft.com/office/drawing/2014/main" id="{363D025B-D2FE-4142-9AA4-5C90C66E19EB}"/>
            </a:ext>
          </a:extLst>
        </xdr:cNvPr>
        <xdr:cNvSpPr txBox="1"/>
      </xdr:nvSpPr>
      <xdr:spPr>
        <a:xfrm>
          <a:off x="7743825" y="542925"/>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53594</xdr:colOff>
      <xdr:row>0</xdr:row>
      <xdr:rowOff>0</xdr:rowOff>
    </xdr:from>
    <xdr:to>
      <xdr:col>9</xdr:col>
      <xdr:colOff>7463118</xdr:colOff>
      <xdr:row>1</xdr:row>
      <xdr:rowOff>61389</xdr:rowOff>
    </xdr:to>
    <xdr:sp macro="" textlink="">
      <xdr:nvSpPr>
        <xdr:cNvPr id="2" name="テキスト ボックス 1">
          <a:extLst>
            <a:ext uri="{FF2B5EF4-FFF2-40B4-BE49-F238E27FC236}">
              <a16:creationId xmlns:a16="http://schemas.microsoft.com/office/drawing/2014/main" id="{E1E828CB-3A65-44B6-97B2-29F624704966}"/>
            </a:ext>
          </a:extLst>
        </xdr:cNvPr>
        <xdr:cNvSpPr txBox="1"/>
      </xdr:nvSpPr>
      <xdr:spPr>
        <a:xfrm>
          <a:off x="15372035" y="0"/>
          <a:ext cx="7409524" cy="991477"/>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1669676</xdr:colOff>
      <xdr:row>0</xdr:row>
      <xdr:rowOff>818029</xdr:rowOff>
    </xdr:from>
    <xdr:to>
      <xdr:col>8</xdr:col>
      <xdr:colOff>3092823</xdr:colOff>
      <xdr:row>2</xdr:row>
      <xdr:rowOff>61432</xdr:rowOff>
    </xdr:to>
    <xdr:sp macro="" textlink="">
      <xdr:nvSpPr>
        <xdr:cNvPr id="3" name="テキスト ボックス 2">
          <a:extLst>
            <a:ext uri="{FF2B5EF4-FFF2-40B4-BE49-F238E27FC236}">
              <a16:creationId xmlns:a16="http://schemas.microsoft.com/office/drawing/2014/main" id="{33B44D79-6896-40D3-9D5D-FE82A1213CCE}"/>
            </a:ext>
          </a:extLst>
        </xdr:cNvPr>
        <xdr:cNvSpPr txBox="1"/>
      </xdr:nvSpPr>
      <xdr:spPr>
        <a:xfrm>
          <a:off x="13783235" y="818029"/>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5"/>
  <sheetViews>
    <sheetView tabSelected="1" view="pageBreakPreview" zoomScale="70" zoomScaleNormal="85" zoomScaleSheetLayoutView="70" workbookViewId="0">
      <selection activeCell="A2" sqref="A2:G2"/>
    </sheetView>
  </sheetViews>
  <sheetFormatPr defaultColWidth="9" defaultRowHeight="13.5"/>
  <cols>
    <col min="1" max="1" width="47.75" style="6" customWidth="1"/>
    <col min="2" max="4" width="15.125" style="14" customWidth="1"/>
    <col min="5" max="5" width="23.25" style="14" customWidth="1"/>
    <col min="6" max="6" width="88"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157</v>
      </c>
      <c r="B1" s="12"/>
      <c r="C1" s="12"/>
      <c r="D1" s="12"/>
      <c r="E1" s="12"/>
      <c r="F1" s="5"/>
      <c r="G1" s="27"/>
    </row>
    <row r="2" spans="1:14" ht="46.5" customHeight="1">
      <c r="A2" s="71" t="s">
        <v>134</v>
      </c>
      <c r="B2" s="72"/>
      <c r="C2" s="72"/>
      <c r="D2" s="72"/>
      <c r="E2" s="72"/>
      <c r="F2" s="72"/>
      <c r="G2" s="72"/>
      <c r="H2" s="42" t="s">
        <v>51</v>
      </c>
    </row>
    <row r="3" spans="1:14" ht="32.25" customHeight="1">
      <c r="A3" s="17" t="s">
        <v>50</v>
      </c>
      <c r="B3" s="76" t="s">
        <v>174</v>
      </c>
      <c r="C3" s="76"/>
      <c r="D3" s="61" t="s">
        <v>172</v>
      </c>
      <c r="E3" s="60">
        <v>4641234567</v>
      </c>
      <c r="F3" s="17" t="s">
        <v>116</v>
      </c>
      <c r="G3" s="20">
        <f>SUM($G$10:$G$14)</f>
        <v>154000</v>
      </c>
      <c r="H3" s="59" t="s">
        <v>168</v>
      </c>
    </row>
    <row r="4" spans="1:14" ht="33" customHeight="1">
      <c r="A4" s="17" t="s">
        <v>139</v>
      </c>
      <c r="B4" s="76" t="s">
        <v>175</v>
      </c>
      <c r="C4" s="76"/>
      <c r="D4" s="18"/>
      <c r="E4" s="58"/>
      <c r="F4" s="41" t="s">
        <v>115</v>
      </c>
      <c r="G4" s="51">
        <v>0</v>
      </c>
      <c r="H4" s="59" t="s">
        <v>169</v>
      </c>
    </row>
    <row r="5" spans="1:14" ht="45.75" customHeight="1">
      <c r="A5" s="75" t="s">
        <v>150</v>
      </c>
      <c r="B5" s="75"/>
      <c r="C5" s="75"/>
      <c r="D5" s="75"/>
      <c r="E5" s="50" t="s">
        <v>176</v>
      </c>
      <c r="F5" s="41" t="s">
        <v>131</v>
      </c>
      <c r="G5" s="20">
        <f>ROUNDDOWN(G3-G4,-3)</f>
        <v>154000</v>
      </c>
      <c r="H5" s="59" t="s">
        <v>170</v>
      </c>
      <c r="I5" s="54" t="s">
        <v>148</v>
      </c>
      <c r="J5" s="54" t="s">
        <v>149</v>
      </c>
    </row>
    <row r="6" spans="1:14" ht="41.25" customHeight="1" thickBot="1">
      <c r="A6" s="17" t="s">
        <v>132</v>
      </c>
      <c r="B6" s="18"/>
      <c r="C6" s="18"/>
      <c r="D6" s="18"/>
      <c r="E6" s="20" t="str">
        <f>IF(G5&gt;=G6,"○","×")</f>
        <v>○</v>
      </c>
      <c r="F6" s="17" t="s">
        <v>158</v>
      </c>
      <c r="G6" s="51">
        <v>145000</v>
      </c>
      <c r="H6" s="59" t="s">
        <v>171</v>
      </c>
    </row>
    <row r="7" spans="1:14" ht="26.25" customHeight="1" thickBot="1">
      <c r="A7" s="17" t="s">
        <v>62</v>
      </c>
      <c r="B7" s="18"/>
      <c r="C7" s="18"/>
      <c r="D7" s="18"/>
      <c r="E7" s="21">
        <f>G6-G7</f>
        <v>145000</v>
      </c>
      <c r="F7" s="17" t="s">
        <v>114</v>
      </c>
      <c r="G7" s="55">
        <f>IF(ROUNDDOWN(G6-G5,-3)&lt;=0,0,ROUNDDOWN(G6-G5,-3))</f>
        <v>0</v>
      </c>
      <c r="H7" s="59" t="s">
        <v>167</v>
      </c>
    </row>
    <row r="8" spans="1:14" ht="41.25" customHeight="1">
      <c r="A8" s="52" t="s">
        <v>141</v>
      </c>
      <c r="B8" s="64" t="s">
        <v>142</v>
      </c>
      <c r="C8" s="65"/>
      <c r="D8" s="65"/>
      <c r="E8" s="66"/>
      <c r="F8" s="64" t="s">
        <v>55</v>
      </c>
      <c r="G8" s="70"/>
      <c r="H8" s="8"/>
    </row>
    <row r="9" spans="1:14" s="36" customFormat="1" ht="66" customHeight="1">
      <c r="A9" s="33" t="s">
        <v>110</v>
      </c>
      <c r="B9" s="34" t="s">
        <v>100</v>
      </c>
      <c r="C9" s="34" t="s">
        <v>111</v>
      </c>
      <c r="D9" s="34" t="s">
        <v>99</v>
      </c>
      <c r="E9" s="34" t="s">
        <v>113</v>
      </c>
      <c r="F9" s="62" t="s">
        <v>117</v>
      </c>
      <c r="G9" s="63"/>
      <c r="H9" s="35" t="s">
        <v>101</v>
      </c>
    </row>
    <row r="10" spans="1:14" ht="50.25" customHeight="1">
      <c r="A10" s="11" t="s">
        <v>143</v>
      </c>
      <c r="B10" s="89"/>
      <c r="C10" s="16"/>
      <c r="D10" s="40"/>
      <c r="E10" s="16"/>
      <c r="F10" s="11"/>
      <c r="G10" s="31">
        <f>B10*C10*D10</f>
        <v>0</v>
      </c>
      <c r="H10" s="15" t="s">
        <v>118</v>
      </c>
    </row>
    <row r="11" spans="1:14" ht="57" customHeight="1">
      <c r="A11" s="11" t="s">
        <v>144</v>
      </c>
      <c r="B11" s="89">
        <v>4</v>
      </c>
      <c r="C11" s="16">
        <v>5000</v>
      </c>
      <c r="D11" s="40">
        <v>2</v>
      </c>
      <c r="E11" s="16">
        <v>5000</v>
      </c>
      <c r="F11" s="11"/>
      <c r="G11" s="31">
        <f t="shared" ref="G11:G13" si="0">B11*C11*D11</f>
        <v>40000</v>
      </c>
      <c r="H11" s="15" t="s">
        <v>119</v>
      </c>
    </row>
    <row r="12" spans="1:14" ht="80.25" customHeight="1">
      <c r="A12" s="11" t="s">
        <v>154</v>
      </c>
      <c r="B12" s="89"/>
      <c r="C12" s="16"/>
      <c r="D12" s="40"/>
      <c r="E12" s="39"/>
      <c r="F12" s="11"/>
      <c r="G12" s="31">
        <f t="shared" si="0"/>
        <v>0</v>
      </c>
      <c r="H12" s="15" t="s">
        <v>125</v>
      </c>
    </row>
    <row r="13" spans="1:14" ht="41.25" customHeight="1">
      <c r="A13" s="11" t="s">
        <v>145</v>
      </c>
      <c r="B13" s="89">
        <v>4</v>
      </c>
      <c r="C13" s="16">
        <v>6000</v>
      </c>
      <c r="D13" s="56">
        <v>4</v>
      </c>
      <c r="E13" s="37"/>
      <c r="F13" s="11"/>
      <c r="G13" s="31">
        <f t="shared" si="0"/>
        <v>96000</v>
      </c>
      <c r="H13" s="15" t="s">
        <v>146</v>
      </c>
      <c r="I13" s="32">
        <v>1</v>
      </c>
      <c r="J13" s="32">
        <v>2</v>
      </c>
      <c r="K13" s="32">
        <v>3</v>
      </c>
      <c r="L13" s="32">
        <v>4</v>
      </c>
      <c r="M13" s="32"/>
      <c r="N13" s="32"/>
    </row>
    <row r="14" spans="1:14" ht="73.5" customHeight="1">
      <c r="A14" s="73"/>
      <c r="B14" s="74"/>
      <c r="C14" s="74"/>
      <c r="D14" s="74"/>
      <c r="E14" s="74"/>
      <c r="F14" s="53" t="s">
        <v>153</v>
      </c>
      <c r="G14" s="57">
        <f>'別紙（2.0％超部分算定シート）'!I4+'別紙（2.0％超部分算定シート）'!I5+'別紙（2.0％超部分算定シート）'!I6</f>
        <v>18000</v>
      </c>
      <c r="H14" s="15" t="s">
        <v>126</v>
      </c>
    </row>
    <row r="15" spans="1:14" ht="55.5" customHeight="1">
      <c r="A15" s="67" t="s">
        <v>140</v>
      </c>
      <c r="B15" s="68"/>
      <c r="C15" s="68"/>
      <c r="D15" s="68"/>
      <c r="E15" s="68"/>
      <c r="F15" s="68"/>
      <c r="G15" s="69"/>
      <c r="H15" s="15"/>
    </row>
    <row r="16" spans="1:14" s="36" customFormat="1" ht="72.75" customHeight="1">
      <c r="A16" s="33" t="s">
        <v>155</v>
      </c>
      <c r="B16" s="34" t="s">
        <v>100</v>
      </c>
      <c r="C16" s="34" t="s">
        <v>138</v>
      </c>
      <c r="D16" s="34" t="s">
        <v>99</v>
      </c>
      <c r="E16" s="34" t="s">
        <v>113</v>
      </c>
      <c r="F16" s="62" t="s">
        <v>117</v>
      </c>
      <c r="G16" s="63"/>
      <c r="H16" s="35" t="s">
        <v>101</v>
      </c>
    </row>
    <row r="17" spans="1:14" ht="36.75" customHeight="1">
      <c r="A17" s="11" t="s">
        <v>143</v>
      </c>
      <c r="B17" s="89"/>
      <c r="C17" s="16"/>
      <c r="D17" s="40"/>
      <c r="E17" s="16"/>
      <c r="F17" s="11"/>
      <c r="G17" s="31">
        <f>B17*C17*D17</f>
        <v>0</v>
      </c>
      <c r="H17" s="15" t="s">
        <v>118</v>
      </c>
    </row>
    <row r="18" spans="1:14" ht="42.75" customHeight="1">
      <c r="A18" s="11" t="s">
        <v>144</v>
      </c>
      <c r="B18" s="89">
        <v>1</v>
      </c>
      <c r="C18" s="16">
        <v>2000</v>
      </c>
      <c r="D18" s="40">
        <v>2</v>
      </c>
      <c r="E18" s="16">
        <v>2000</v>
      </c>
      <c r="F18" s="11"/>
      <c r="G18" s="31">
        <f t="shared" ref="G18:G20" si="1">B18*C18*D18</f>
        <v>4000</v>
      </c>
      <c r="H18" s="15" t="s">
        <v>119</v>
      </c>
    </row>
    <row r="19" spans="1:14" ht="80.25" customHeight="1">
      <c r="A19" s="11" t="s">
        <v>154</v>
      </c>
      <c r="B19" s="89"/>
      <c r="C19" s="16"/>
      <c r="D19" s="40"/>
      <c r="E19" s="39"/>
      <c r="F19" s="11"/>
      <c r="G19" s="31">
        <f t="shared" si="1"/>
        <v>0</v>
      </c>
      <c r="H19" s="15" t="s">
        <v>125</v>
      </c>
    </row>
    <row r="20" spans="1:14" ht="36.75" customHeight="1">
      <c r="A20" s="11" t="s">
        <v>145</v>
      </c>
      <c r="B20" s="89">
        <v>1</v>
      </c>
      <c r="C20" s="16">
        <v>6000</v>
      </c>
      <c r="D20" s="56">
        <v>4</v>
      </c>
      <c r="E20" s="37"/>
      <c r="F20" s="11"/>
      <c r="G20" s="31">
        <f t="shared" si="1"/>
        <v>24000</v>
      </c>
      <c r="H20" s="15" t="s">
        <v>146</v>
      </c>
      <c r="I20" s="32">
        <v>1</v>
      </c>
      <c r="J20" s="32">
        <v>2</v>
      </c>
      <c r="K20" s="32">
        <v>3</v>
      </c>
      <c r="L20" s="32">
        <v>4</v>
      </c>
      <c r="M20" s="32"/>
      <c r="N20" s="32"/>
    </row>
    <row r="21" spans="1:14" s="36" customFormat="1" ht="72.75" customHeight="1">
      <c r="A21" s="33" t="s">
        <v>130</v>
      </c>
      <c r="B21" s="34" t="s">
        <v>100</v>
      </c>
      <c r="C21" s="34" t="s">
        <v>138</v>
      </c>
      <c r="D21" s="34" t="s">
        <v>99</v>
      </c>
      <c r="E21" s="34" t="s">
        <v>113</v>
      </c>
      <c r="F21" s="62" t="s">
        <v>117</v>
      </c>
      <c r="G21" s="63"/>
      <c r="H21" s="35" t="s">
        <v>101</v>
      </c>
    </row>
    <row r="22" spans="1:14" ht="36.75" customHeight="1">
      <c r="A22" s="11" t="s">
        <v>143</v>
      </c>
      <c r="B22" s="89"/>
      <c r="C22" s="16"/>
      <c r="D22" s="40"/>
      <c r="E22" s="16"/>
      <c r="F22" s="11"/>
      <c r="G22" s="31">
        <f>B22*C22*D22</f>
        <v>0</v>
      </c>
      <c r="H22" s="15" t="s">
        <v>118</v>
      </c>
    </row>
    <row r="23" spans="1:14" ht="48" customHeight="1">
      <c r="A23" s="11" t="s">
        <v>144</v>
      </c>
      <c r="B23" s="89">
        <v>3</v>
      </c>
      <c r="C23" s="16">
        <v>6000</v>
      </c>
      <c r="D23" s="40">
        <v>2</v>
      </c>
      <c r="E23" s="16">
        <v>6000</v>
      </c>
      <c r="F23" s="11"/>
      <c r="G23" s="31">
        <f t="shared" ref="G23:G25" si="2">B23*C23*D23</f>
        <v>36000</v>
      </c>
      <c r="H23" s="15" t="s">
        <v>119</v>
      </c>
    </row>
    <row r="24" spans="1:14" ht="80.25" customHeight="1">
      <c r="A24" s="11" t="s">
        <v>154</v>
      </c>
      <c r="B24" s="89"/>
      <c r="C24" s="16"/>
      <c r="D24" s="40"/>
      <c r="E24" s="39"/>
      <c r="F24" s="11"/>
      <c r="G24" s="31">
        <f t="shared" si="2"/>
        <v>0</v>
      </c>
      <c r="H24" s="15" t="s">
        <v>125</v>
      </c>
    </row>
    <row r="25" spans="1:14" ht="35.25" customHeight="1">
      <c r="A25" s="11" t="s">
        <v>145</v>
      </c>
      <c r="B25" s="89">
        <v>3</v>
      </c>
      <c r="C25" s="16">
        <v>6000</v>
      </c>
      <c r="D25" s="56">
        <v>4</v>
      </c>
      <c r="E25" s="37"/>
      <c r="F25" s="11"/>
      <c r="G25" s="31">
        <f t="shared" si="2"/>
        <v>72000</v>
      </c>
      <c r="H25" s="15" t="s">
        <v>146</v>
      </c>
      <c r="I25" s="32">
        <v>1</v>
      </c>
      <c r="J25" s="32">
        <v>2</v>
      </c>
      <c r="K25" s="32">
        <v>3</v>
      </c>
      <c r="L25" s="32">
        <v>4</v>
      </c>
      <c r="M25" s="32"/>
      <c r="N25" s="32"/>
    </row>
  </sheetData>
  <mergeCells count="11">
    <mergeCell ref="F21:G21"/>
    <mergeCell ref="B8:E8"/>
    <mergeCell ref="A15:G15"/>
    <mergeCell ref="F8:G8"/>
    <mergeCell ref="A2:G2"/>
    <mergeCell ref="A14:E14"/>
    <mergeCell ref="A5:D5"/>
    <mergeCell ref="F16:G16"/>
    <mergeCell ref="F9:G9"/>
    <mergeCell ref="B3:C3"/>
    <mergeCell ref="B4:C4"/>
  </mergeCells>
  <phoneticPr fontId="35"/>
  <conditionalFormatting sqref="A10:A15">
    <cfRule type="expression" dxfId="20" priority="7">
      <formula>#REF!="×"</formula>
    </cfRule>
  </conditionalFormatting>
  <conditionalFormatting sqref="A17:A20">
    <cfRule type="expression" dxfId="19" priority="2">
      <formula>#REF!="×"</formula>
    </cfRule>
  </conditionalFormatting>
  <conditionalFormatting sqref="A22:A25">
    <cfRule type="expression" dxfId="18" priority="1">
      <formula>#REF!="×"</formula>
    </cfRule>
  </conditionalFormatting>
  <conditionalFormatting sqref="B10:E11 F10:G12 G10:G14 B12:D12 B13:G13 B17:E18 F17:G20 B19:D19 B20:E20 B22:E23 F22:G25 B24:D24 B25:E25">
    <cfRule type="expression" dxfId="17" priority="130">
      <formula>#REF!="×"</formula>
    </cfRule>
  </conditionalFormatting>
  <conditionalFormatting sqref="F14">
    <cfRule type="expression" dxfId="16" priority="3">
      <formula>#REF!="×"</formula>
    </cfRule>
  </conditionalFormatting>
  <dataValidations count="2">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1" manualBreakCount="1">
    <brk id="14"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3" t="s">
        <v>159</v>
      </c>
      <c r="B1" s="83"/>
      <c r="C1" s="84" t="s">
        <v>124</v>
      </c>
      <c r="D1" s="84"/>
      <c r="E1" s="84"/>
      <c r="F1" s="84"/>
      <c r="G1" s="84"/>
      <c r="H1" s="84"/>
      <c r="I1" s="84"/>
    </row>
    <row r="2" spans="1:10" ht="41.25" customHeight="1">
      <c r="A2" s="64" t="s">
        <v>112</v>
      </c>
      <c r="B2" s="65"/>
      <c r="C2" s="65"/>
      <c r="D2" s="65"/>
      <c r="E2" s="65"/>
      <c r="F2" s="65"/>
      <c r="G2" s="65"/>
      <c r="H2" s="65"/>
      <c r="I2" s="77" t="s">
        <v>55</v>
      </c>
      <c r="J2" s="8"/>
    </row>
    <row r="3" spans="1:10" ht="72.75" customHeight="1">
      <c r="A3" s="9" t="s">
        <v>123</v>
      </c>
      <c r="B3" s="13" t="s">
        <v>104</v>
      </c>
      <c r="C3" s="13" t="s">
        <v>105</v>
      </c>
      <c r="D3" s="13" t="s">
        <v>103</v>
      </c>
      <c r="E3" s="13" t="s">
        <v>106</v>
      </c>
      <c r="F3" s="13" t="s">
        <v>107</v>
      </c>
      <c r="G3" s="13" t="s">
        <v>109</v>
      </c>
      <c r="H3" s="13" t="s">
        <v>108</v>
      </c>
      <c r="I3" s="78"/>
      <c r="J3" s="15" t="s">
        <v>101</v>
      </c>
    </row>
    <row r="4" spans="1:10" ht="84.75" customHeight="1">
      <c r="A4" s="11" t="s">
        <v>120</v>
      </c>
      <c r="B4" s="16">
        <v>200000</v>
      </c>
      <c r="C4" s="16">
        <v>5000</v>
      </c>
      <c r="D4" s="28">
        <f>C4/B4</f>
        <v>2.5000000000000001E-2</v>
      </c>
      <c r="E4" s="29">
        <f>(D4-0.02)*B4</f>
        <v>1000.0000000000002</v>
      </c>
      <c r="F4" s="30">
        <v>1000</v>
      </c>
      <c r="G4" s="38">
        <v>6</v>
      </c>
      <c r="H4" s="90">
        <v>3</v>
      </c>
      <c r="I4" s="31">
        <f>F4*G4*H4</f>
        <v>18000</v>
      </c>
      <c r="J4" s="15"/>
    </row>
    <row r="5" spans="1:10" ht="93.75" customHeight="1">
      <c r="A5" s="11" t="s">
        <v>121</v>
      </c>
      <c r="B5" s="16"/>
      <c r="C5" s="16"/>
      <c r="D5" s="28" t="e">
        <f>C5/B5</f>
        <v>#DIV/0!</v>
      </c>
      <c r="E5" s="29" t="e">
        <f>(D5-0.02)*B5</f>
        <v>#DIV/0!</v>
      </c>
      <c r="F5" s="30"/>
      <c r="G5" s="38"/>
      <c r="H5" s="90"/>
      <c r="I5" s="31">
        <f>F5*G5*H5</f>
        <v>0</v>
      </c>
      <c r="J5" s="15"/>
    </row>
    <row r="6" spans="1:10" ht="90" customHeight="1">
      <c r="A6" s="11" t="s">
        <v>122</v>
      </c>
      <c r="B6" s="79"/>
      <c r="C6" s="80"/>
      <c r="D6" s="80"/>
      <c r="E6" s="80"/>
      <c r="F6" s="80"/>
      <c r="G6" s="80"/>
      <c r="H6" s="80"/>
      <c r="I6" s="16">
        <v>0</v>
      </c>
      <c r="J6" s="15"/>
    </row>
    <row r="7" spans="1:10" ht="60.75" customHeight="1">
      <c r="A7" s="81" t="s">
        <v>162</v>
      </c>
      <c r="B7" s="82"/>
      <c r="C7" s="82"/>
      <c r="D7" s="82"/>
      <c r="E7" s="82"/>
      <c r="F7" s="82"/>
      <c r="G7" s="82"/>
      <c r="H7" s="82"/>
      <c r="I7" s="82"/>
    </row>
    <row r="9" spans="1:10">
      <c r="A9" s="43"/>
    </row>
  </sheetData>
  <mergeCells count="6">
    <mergeCell ref="A2:H2"/>
    <mergeCell ref="I2:I3"/>
    <mergeCell ref="B6:H6"/>
    <mergeCell ref="A7:I7"/>
    <mergeCell ref="A1:B1"/>
    <mergeCell ref="C1:I1"/>
  </mergeCells>
  <phoneticPr fontId="35"/>
  <conditionalFormatting sqref="A4:H5 I4:I6 A6:B6">
    <cfRule type="expression" dxfId="15"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4">
      <c r="A2" s="85">
        <f>【総額及び平均額】賃上げ支援事業実績報告書!$E3</f>
        <v>4641234567</v>
      </c>
      <c r="B2" s="85">
        <f>【総額及び平均額】賃上げ支援事業実績報告書!$E4</f>
        <v>0</v>
      </c>
      <c r="C2" s="25"/>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4</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3"/>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6"/>
      <c r="B3" s="86"/>
      <c r="C3" s="26"/>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96000</v>
      </c>
      <c r="HL3" s="10">
        <f>【総額及び平均額】賃上げ支援事業実績報告書!$G14</f>
        <v>18000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view="pageBreakPreview" zoomScale="70" zoomScaleNormal="85" zoomScaleSheetLayoutView="70" workbookViewId="0">
      <selection activeCell="F11" sqref="F11"/>
    </sheetView>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156</v>
      </c>
      <c r="B1" s="12"/>
      <c r="C1" s="12"/>
      <c r="D1" s="12"/>
      <c r="E1" s="12"/>
      <c r="F1" s="5"/>
      <c r="G1" s="27"/>
    </row>
    <row r="2" spans="1:14" ht="46.5" customHeight="1">
      <c r="A2" s="71" t="s">
        <v>134</v>
      </c>
      <c r="B2" s="72"/>
      <c r="C2" s="72"/>
      <c r="D2" s="72"/>
      <c r="E2" s="72"/>
      <c r="F2" s="72"/>
      <c r="G2" s="72"/>
      <c r="H2" s="42" t="s">
        <v>51</v>
      </c>
    </row>
    <row r="3" spans="1:14" ht="34.5" customHeight="1">
      <c r="A3" s="17" t="s">
        <v>152</v>
      </c>
      <c r="B3" s="18"/>
      <c r="C3" s="18"/>
      <c r="D3" s="18"/>
      <c r="E3" s="50" t="s">
        <v>184</v>
      </c>
      <c r="F3" s="17" t="s">
        <v>116</v>
      </c>
      <c r="G3" s="20">
        <f>SUM($G$10:$G$14)</f>
        <v>786000</v>
      </c>
      <c r="H3" s="59" t="s">
        <v>163</v>
      </c>
    </row>
    <row r="4" spans="1:14" ht="33" customHeight="1">
      <c r="A4" s="17" t="s">
        <v>137</v>
      </c>
      <c r="B4" s="18"/>
      <c r="C4" s="18"/>
      <c r="D4" s="18"/>
      <c r="E4" s="19">
        <f>'対象施設報告シート（法人単位）'!A2</f>
        <v>7</v>
      </c>
      <c r="F4" s="41" t="s">
        <v>115</v>
      </c>
      <c r="G4" s="51"/>
      <c r="H4" s="59" t="s">
        <v>164</v>
      </c>
    </row>
    <row r="5" spans="1:14" ht="45.75" customHeight="1">
      <c r="A5" s="75" t="s">
        <v>151</v>
      </c>
      <c r="B5" s="75"/>
      <c r="C5" s="75"/>
      <c r="D5" s="75"/>
      <c r="E5" s="50" t="s">
        <v>176</v>
      </c>
      <c r="F5" s="41" t="s">
        <v>131</v>
      </c>
      <c r="G5" s="20">
        <f>ROUNDDOWN(G3-G4,-3)</f>
        <v>786000</v>
      </c>
      <c r="H5" s="59" t="s">
        <v>165</v>
      </c>
      <c r="I5" s="54" t="s">
        <v>148</v>
      </c>
      <c r="J5" s="54" t="s">
        <v>149</v>
      </c>
    </row>
    <row r="6" spans="1:14" ht="41.25" customHeight="1">
      <c r="A6" s="17" t="s">
        <v>133</v>
      </c>
      <c r="B6" s="18"/>
      <c r="C6" s="18"/>
      <c r="D6" s="18"/>
      <c r="E6" s="20" t="str">
        <f>IF(G5&gt;=G6,"○","×")</f>
        <v>○</v>
      </c>
      <c r="F6" s="17" t="s">
        <v>161</v>
      </c>
      <c r="G6" s="20">
        <f>'対象施設報告シート（法人単位）'!D12</f>
        <v>735000</v>
      </c>
      <c r="H6" s="59" t="s">
        <v>166</v>
      </c>
    </row>
    <row r="7" spans="1:14" ht="26.25" customHeight="1">
      <c r="A7" s="17" t="s">
        <v>62</v>
      </c>
      <c r="B7" s="18"/>
      <c r="C7" s="18"/>
      <c r="D7" s="18"/>
      <c r="E7" s="21">
        <f>G6-G7</f>
        <v>735000</v>
      </c>
      <c r="F7" s="17" t="s">
        <v>114</v>
      </c>
      <c r="G7" s="20">
        <f>IF(ROUNDDOWN(G6-G5,-3)&lt;=0,0,ROUNDDOWN(G6-G5,-3))</f>
        <v>0</v>
      </c>
      <c r="H7" s="59" t="s">
        <v>167</v>
      </c>
    </row>
    <row r="8" spans="1:14" ht="41.25" customHeight="1">
      <c r="A8" s="52" t="s">
        <v>141</v>
      </c>
      <c r="B8" s="64" t="s">
        <v>142</v>
      </c>
      <c r="C8" s="65"/>
      <c r="D8" s="65"/>
      <c r="E8" s="66"/>
      <c r="F8" s="64" t="s">
        <v>55</v>
      </c>
      <c r="G8" s="66"/>
      <c r="H8" s="8"/>
    </row>
    <row r="9" spans="1:14" s="36" customFormat="1" ht="66" customHeight="1">
      <c r="A9" s="33" t="s">
        <v>129</v>
      </c>
      <c r="B9" s="34" t="s">
        <v>100</v>
      </c>
      <c r="C9" s="34" t="s">
        <v>111</v>
      </c>
      <c r="D9" s="34" t="s">
        <v>99</v>
      </c>
      <c r="E9" s="34" t="s">
        <v>113</v>
      </c>
      <c r="F9" s="62" t="s">
        <v>117</v>
      </c>
      <c r="G9" s="63"/>
      <c r="H9" s="35" t="s">
        <v>101</v>
      </c>
    </row>
    <row r="10" spans="1:14" ht="50.25" customHeight="1">
      <c r="A10" s="11" t="s">
        <v>143</v>
      </c>
      <c r="B10" s="89">
        <v>30</v>
      </c>
      <c r="C10" s="16">
        <v>3000</v>
      </c>
      <c r="D10" s="40">
        <v>2</v>
      </c>
      <c r="E10" s="16">
        <v>6500</v>
      </c>
      <c r="F10" s="11"/>
      <c r="G10" s="31">
        <f>B10*C10*D10</f>
        <v>180000</v>
      </c>
      <c r="H10" s="15" t="s">
        <v>118</v>
      </c>
    </row>
    <row r="11" spans="1:14" ht="57" customHeight="1">
      <c r="A11" s="11" t="s">
        <v>144</v>
      </c>
      <c r="B11" s="89"/>
      <c r="C11" s="16"/>
      <c r="D11" s="40"/>
      <c r="E11" s="16"/>
      <c r="F11" s="11"/>
      <c r="G11" s="31">
        <f t="shared" ref="G11:G13" si="0">B11*C11*D11</f>
        <v>0</v>
      </c>
      <c r="H11" s="15" t="s">
        <v>119</v>
      </c>
    </row>
    <row r="12" spans="1:14" ht="80.25" customHeight="1">
      <c r="A12" s="11" t="s">
        <v>154</v>
      </c>
      <c r="B12" s="89"/>
      <c r="C12" s="16"/>
      <c r="D12" s="40"/>
      <c r="E12" s="39"/>
      <c r="F12" s="11"/>
      <c r="G12" s="31">
        <f t="shared" si="0"/>
        <v>0</v>
      </c>
      <c r="H12" s="15" t="s">
        <v>125</v>
      </c>
    </row>
    <row r="13" spans="1:14" ht="41.25" customHeight="1">
      <c r="A13" s="11" t="s">
        <v>145</v>
      </c>
      <c r="B13" s="89">
        <v>30</v>
      </c>
      <c r="C13" s="16">
        <v>4000</v>
      </c>
      <c r="D13" s="56">
        <v>4</v>
      </c>
      <c r="E13" s="37"/>
      <c r="F13" s="11"/>
      <c r="G13" s="31">
        <f t="shared" si="0"/>
        <v>480000</v>
      </c>
      <c r="H13" s="15" t="s">
        <v>146</v>
      </c>
      <c r="I13" s="32">
        <v>1</v>
      </c>
      <c r="J13" s="32">
        <v>2</v>
      </c>
      <c r="K13" s="32">
        <v>3</v>
      </c>
      <c r="L13" s="32">
        <v>4</v>
      </c>
      <c r="M13" s="32"/>
      <c r="N13" s="32"/>
    </row>
    <row r="14" spans="1:14" ht="73.5" customHeight="1">
      <c r="A14" s="73"/>
      <c r="B14" s="74"/>
      <c r="C14" s="74"/>
      <c r="D14" s="74"/>
      <c r="E14" s="74"/>
      <c r="F14" s="53" t="s">
        <v>153</v>
      </c>
      <c r="G14" s="57">
        <f>'別紙（2.0％超部分算定シート）（法人単位）'!I4+'別紙（2.0％超部分算定シート）（法人単位）'!I5+'別紙（2.0％超部分算定シート）（法人単位）'!I6</f>
        <v>126000</v>
      </c>
      <c r="H14" s="15" t="s">
        <v>126</v>
      </c>
    </row>
    <row r="15" spans="1:14" ht="55.5" customHeight="1">
      <c r="A15" s="67" t="s">
        <v>147</v>
      </c>
      <c r="B15" s="68"/>
      <c r="C15" s="68"/>
      <c r="D15" s="68"/>
      <c r="E15" s="68"/>
      <c r="F15" s="68"/>
      <c r="G15" s="69"/>
      <c r="H15" s="15"/>
    </row>
    <row r="16" spans="1:14" s="36" customFormat="1" ht="72.75" customHeight="1">
      <c r="A16" s="33" t="s">
        <v>155</v>
      </c>
      <c r="B16" s="34" t="s">
        <v>100</v>
      </c>
      <c r="C16" s="34" t="s">
        <v>138</v>
      </c>
      <c r="D16" s="34" t="s">
        <v>99</v>
      </c>
      <c r="E16" s="34" t="s">
        <v>113</v>
      </c>
      <c r="F16" s="62" t="s">
        <v>117</v>
      </c>
      <c r="G16" s="63"/>
      <c r="H16" s="35" t="s">
        <v>101</v>
      </c>
    </row>
    <row r="17" spans="1:14" ht="36" customHeight="1">
      <c r="A17" s="11" t="s">
        <v>143</v>
      </c>
      <c r="B17" s="89">
        <v>9</v>
      </c>
      <c r="C17" s="16">
        <v>3000</v>
      </c>
      <c r="D17" s="40">
        <v>2</v>
      </c>
      <c r="E17" s="16">
        <v>3000</v>
      </c>
      <c r="F17" s="11"/>
      <c r="G17" s="31">
        <f>B17*C17*D17</f>
        <v>54000</v>
      </c>
      <c r="H17" s="15" t="s">
        <v>118</v>
      </c>
    </row>
    <row r="18" spans="1:14" ht="39" customHeight="1">
      <c r="A18" s="11" t="s">
        <v>144</v>
      </c>
      <c r="B18" s="89"/>
      <c r="C18" s="16"/>
      <c r="D18" s="40"/>
      <c r="E18" s="16"/>
      <c r="F18" s="11"/>
      <c r="G18" s="31">
        <f t="shared" ref="G18:G20" si="1">B18*C18*D18</f>
        <v>0</v>
      </c>
      <c r="H18" s="15" t="s">
        <v>119</v>
      </c>
    </row>
    <row r="19" spans="1:14" ht="80.25" customHeight="1">
      <c r="A19" s="11" t="s">
        <v>154</v>
      </c>
      <c r="B19" s="89"/>
      <c r="C19" s="16"/>
      <c r="D19" s="40"/>
      <c r="E19" s="39"/>
      <c r="F19" s="11"/>
      <c r="G19" s="31">
        <f t="shared" si="1"/>
        <v>0</v>
      </c>
      <c r="H19" s="15" t="s">
        <v>125</v>
      </c>
    </row>
    <row r="20" spans="1:14" ht="33" customHeight="1">
      <c r="A20" s="11" t="s">
        <v>145</v>
      </c>
      <c r="B20" s="89">
        <v>9</v>
      </c>
      <c r="C20" s="16">
        <v>4000</v>
      </c>
      <c r="D20" s="56">
        <v>4</v>
      </c>
      <c r="E20" s="37"/>
      <c r="F20" s="11"/>
      <c r="G20" s="31">
        <f t="shared" si="1"/>
        <v>144000</v>
      </c>
      <c r="H20" s="15" t="s">
        <v>146</v>
      </c>
      <c r="I20" s="32">
        <v>1</v>
      </c>
      <c r="J20" s="32">
        <v>2</v>
      </c>
      <c r="K20" s="32">
        <v>3</v>
      </c>
      <c r="L20" s="32">
        <v>4</v>
      </c>
      <c r="M20" s="32"/>
      <c r="N20" s="32"/>
    </row>
    <row r="21" spans="1:14" s="36" customFormat="1" ht="72.75" customHeight="1">
      <c r="A21" s="33" t="s">
        <v>130</v>
      </c>
      <c r="B21" s="34" t="s">
        <v>100</v>
      </c>
      <c r="C21" s="34" t="s">
        <v>138</v>
      </c>
      <c r="D21" s="34" t="s">
        <v>99</v>
      </c>
      <c r="E21" s="34" t="s">
        <v>113</v>
      </c>
      <c r="F21" s="62" t="s">
        <v>117</v>
      </c>
      <c r="G21" s="63"/>
      <c r="H21" s="35" t="s">
        <v>101</v>
      </c>
    </row>
    <row r="22" spans="1:14" ht="33.75" customHeight="1">
      <c r="A22" s="11" t="s">
        <v>143</v>
      </c>
      <c r="B22" s="89">
        <v>21</v>
      </c>
      <c r="C22" s="16">
        <v>3000</v>
      </c>
      <c r="D22" s="40">
        <v>2</v>
      </c>
      <c r="E22" s="16">
        <v>8000</v>
      </c>
      <c r="F22" s="11"/>
      <c r="G22" s="31">
        <f>B22*C22*D22</f>
        <v>126000</v>
      </c>
      <c r="H22" s="15" t="s">
        <v>118</v>
      </c>
    </row>
    <row r="23" spans="1:14" ht="40.5" customHeight="1">
      <c r="A23" s="11" t="s">
        <v>144</v>
      </c>
      <c r="B23" s="89"/>
      <c r="C23" s="16"/>
      <c r="D23" s="40"/>
      <c r="E23" s="16"/>
      <c r="F23" s="11"/>
      <c r="G23" s="31">
        <f t="shared" ref="G23:G25" si="2">B23*C23*D23</f>
        <v>0</v>
      </c>
      <c r="H23" s="15" t="s">
        <v>119</v>
      </c>
    </row>
    <row r="24" spans="1:14" ht="80.25" customHeight="1">
      <c r="A24" s="11" t="s">
        <v>154</v>
      </c>
      <c r="B24" s="89"/>
      <c r="C24" s="16"/>
      <c r="D24" s="40"/>
      <c r="E24" s="39"/>
      <c r="F24" s="11"/>
      <c r="G24" s="31">
        <f t="shared" si="2"/>
        <v>0</v>
      </c>
      <c r="H24" s="15" t="s">
        <v>125</v>
      </c>
    </row>
    <row r="25" spans="1:14" ht="36.75" customHeight="1">
      <c r="A25" s="11" t="s">
        <v>145</v>
      </c>
      <c r="B25" s="89">
        <v>21</v>
      </c>
      <c r="C25" s="16">
        <v>4000</v>
      </c>
      <c r="D25" s="56">
        <v>4</v>
      </c>
      <c r="E25" s="37"/>
      <c r="F25" s="11"/>
      <c r="G25" s="31">
        <f t="shared" si="2"/>
        <v>336000</v>
      </c>
      <c r="H25" s="15" t="s">
        <v>146</v>
      </c>
      <c r="I25" s="32">
        <v>1</v>
      </c>
      <c r="J25" s="32">
        <v>2</v>
      </c>
      <c r="K25" s="32">
        <v>3</v>
      </c>
      <c r="L25" s="32">
        <v>4</v>
      </c>
      <c r="M25" s="32"/>
      <c r="N25" s="32"/>
    </row>
  </sheetData>
  <mergeCells count="9">
    <mergeCell ref="F16:G16"/>
    <mergeCell ref="F21:G21"/>
    <mergeCell ref="A15:G15"/>
    <mergeCell ref="A2:G2"/>
    <mergeCell ref="F8:G8"/>
    <mergeCell ref="A14:E14"/>
    <mergeCell ref="B8:E8"/>
    <mergeCell ref="F9:G9"/>
    <mergeCell ref="A5:D5"/>
  </mergeCells>
  <phoneticPr fontId="35"/>
  <conditionalFormatting sqref="A10:A15">
    <cfRule type="expression" dxfId="10" priority="3">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1 F10:G12 G10:G14 B12:D12 B17:E18 F17:F19 B19:D19 B22:E23 F22:F24 B24:D24">
    <cfRule type="expression" dxfId="7" priority="55">
      <formula>#REF!="×"</formula>
    </cfRule>
  </conditionalFormatting>
  <conditionalFormatting sqref="B20:F20">
    <cfRule type="expression" dxfId="6" priority="14">
      <formula>#REF!="×"</formula>
    </cfRule>
  </conditionalFormatting>
  <conditionalFormatting sqref="B25:F25">
    <cfRule type="expression" dxfId="5" priority="12">
      <formula>#REF!="×"</formula>
    </cfRule>
  </conditionalFormatting>
  <conditionalFormatting sqref="B13:G13">
    <cfRule type="expression" dxfId="4" priority="16">
      <formula>#REF!="×"</formula>
    </cfRule>
  </conditionalFormatting>
  <conditionalFormatting sqref="F14">
    <cfRule type="expression" dxfId="3" priority="4">
      <formula>#REF!="×"</formula>
    </cfRule>
  </conditionalFormatting>
  <conditionalFormatting sqref="G17:G20">
    <cfRule type="expression" dxfId="2" priority="9">
      <formula>#REF!="×"</formula>
    </cfRule>
  </conditionalFormatting>
  <conditionalFormatting sqref="G22:G25">
    <cfRule type="expression" dxfId="1"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1" fitToHeight="0" orientation="landscape" r:id="rId1"/>
  <rowBreaks count="1" manualBreakCount="1">
    <brk id="14"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2"/>
  <sheetViews>
    <sheetView workbookViewId="0">
      <selection activeCell="C21" sqref="C21"/>
    </sheetView>
  </sheetViews>
  <sheetFormatPr defaultRowHeight="14.25"/>
  <cols>
    <col min="1" max="1" width="17.625" style="44" customWidth="1"/>
    <col min="2" max="2" width="34.25" style="44" customWidth="1"/>
    <col min="3" max="3" width="17.625" style="44" customWidth="1"/>
    <col min="4" max="4" width="22.625" style="44" customWidth="1"/>
    <col min="5" max="16384" width="9" style="44"/>
  </cols>
  <sheetData>
    <row r="1" spans="1:4" ht="42.75">
      <c r="A1" s="45" t="s">
        <v>135</v>
      </c>
      <c r="B1" s="47" t="s">
        <v>136</v>
      </c>
      <c r="C1" s="47" t="s">
        <v>173</v>
      </c>
      <c r="D1" s="45" t="s">
        <v>127</v>
      </c>
    </row>
    <row r="2" spans="1:4" ht="20.25" customHeight="1">
      <c r="A2" s="46">
        <f>COUNTA($B$2:$B$11)</f>
        <v>7</v>
      </c>
      <c r="B2" s="48" t="s">
        <v>177</v>
      </c>
      <c r="C2" s="48">
        <v>4641234567</v>
      </c>
      <c r="D2" s="49">
        <v>105000</v>
      </c>
    </row>
    <row r="3" spans="1:4" ht="20.25" customHeight="1">
      <c r="B3" s="48" t="s">
        <v>178</v>
      </c>
      <c r="C3" s="48">
        <v>4642234567</v>
      </c>
      <c r="D3" s="49">
        <v>105000</v>
      </c>
    </row>
    <row r="4" spans="1:4" ht="20.25" customHeight="1">
      <c r="B4" s="48" t="s">
        <v>179</v>
      </c>
      <c r="C4" s="48">
        <v>4643234567</v>
      </c>
      <c r="D4" s="49">
        <v>105000</v>
      </c>
    </row>
    <row r="5" spans="1:4" ht="20.25" customHeight="1">
      <c r="B5" s="48" t="s">
        <v>180</v>
      </c>
      <c r="C5" s="48">
        <v>4644234567</v>
      </c>
      <c r="D5" s="49">
        <v>105000</v>
      </c>
    </row>
    <row r="6" spans="1:4" ht="20.25" customHeight="1">
      <c r="B6" s="48" t="s">
        <v>181</v>
      </c>
      <c r="C6" s="48">
        <v>4645234567</v>
      </c>
      <c r="D6" s="49">
        <v>105000</v>
      </c>
    </row>
    <row r="7" spans="1:4" ht="20.25" customHeight="1">
      <c r="B7" s="48" t="s">
        <v>182</v>
      </c>
      <c r="C7" s="48">
        <v>4646234567</v>
      </c>
      <c r="D7" s="49">
        <v>105000</v>
      </c>
    </row>
    <row r="8" spans="1:4" ht="20.25" customHeight="1">
      <c r="B8" s="48" t="s">
        <v>183</v>
      </c>
      <c r="C8" s="48">
        <v>4647234567</v>
      </c>
      <c r="D8" s="49">
        <v>105000</v>
      </c>
    </row>
    <row r="9" spans="1:4" ht="20.25" customHeight="1">
      <c r="B9" s="48"/>
      <c r="C9" s="48"/>
      <c r="D9" s="49"/>
    </row>
    <row r="10" spans="1:4" ht="20.25" customHeight="1">
      <c r="B10" s="48"/>
      <c r="C10" s="48"/>
      <c r="D10" s="49"/>
    </row>
    <row r="11" spans="1:4" ht="20.25" customHeight="1">
      <c r="B11" s="48"/>
      <c r="C11" s="48"/>
      <c r="D11" s="49"/>
    </row>
    <row r="12" spans="1:4" ht="20.25" customHeight="1">
      <c r="B12" s="87" t="s">
        <v>128</v>
      </c>
      <c r="C12" s="88"/>
      <c r="D12" s="49">
        <f>SUM(D2:D11)</f>
        <v>735000</v>
      </c>
    </row>
  </sheetData>
  <mergeCells count="1">
    <mergeCell ref="B12:C12"/>
  </mergeCells>
  <phoneticPr fontId="35"/>
  <pageMargins left="0.7" right="0.7" top="0.75" bottom="0.75" header="0.3" footer="0.3"/>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3" t="s">
        <v>160</v>
      </c>
      <c r="B1" s="83"/>
      <c r="C1" s="84" t="s">
        <v>124</v>
      </c>
      <c r="D1" s="84"/>
      <c r="E1" s="84"/>
      <c r="F1" s="84"/>
      <c r="G1" s="84"/>
      <c r="H1" s="84"/>
      <c r="I1" s="84"/>
    </row>
    <row r="2" spans="1:10" ht="41.25" customHeight="1">
      <c r="A2" s="64" t="s">
        <v>112</v>
      </c>
      <c r="B2" s="65"/>
      <c r="C2" s="65"/>
      <c r="D2" s="65"/>
      <c r="E2" s="65"/>
      <c r="F2" s="65"/>
      <c r="G2" s="65"/>
      <c r="H2" s="65"/>
      <c r="I2" s="77" t="s">
        <v>55</v>
      </c>
      <c r="J2" s="8"/>
    </row>
    <row r="3" spans="1:10" ht="72.75" customHeight="1">
      <c r="A3" s="9" t="s">
        <v>123</v>
      </c>
      <c r="B3" s="13" t="s">
        <v>104</v>
      </c>
      <c r="C3" s="13" t="s">
        <v>105</v>
      </c>
      <c r="D3" s="13" t="s">
        <v>103</v>
      </c>
      <c r="E3" s="13" t="s">
        <v>106</v>
      </c>
      <c r="F3" s="13" t="s">
        <v>107</v>
      </c>
      <c r="G3" s="13" t="s">
        <v>109</v>
      </c>
      <c r="H3" s="13" t="s">
        <v>108</v>
      </c>
      <c r="I3" s="78"/>
      <c r="J3" s="15" t="s">
        <v>101</v>
      </c>
    </row>
    <row r="4" spans="1:10" ht="84.75" customHeight="1">
      <c r="A4" s="11" t="s">
        <v>120</v>
      </c>
      <c r="B4" s="16">
        <v>200000</v>
      </c>
      <c r="C4" s="16">
        <v>5000</v>
      </c>
      <c r="D4" s="28">
        <f>C4/B4</f>
        <v>2.5000000000000001E-2</v>
      </c>
      <c r="E4" s="29">
        <f>(D4-0.02)*B4</f>
        <v>1000.0000000000002</v>
      </c>
      <c r="F4" s="30">
        <v>1000</v>
      </c>
      <c r="G4" s="38">
        <v>6</v>
      </c>
      <c r="H4" s="90">
        <v>21</v>
      </c>
      <c r="I4" s="31">
        <f>F4*G4*H4</f>
        <v>126000</v>
      </c>
      <c r="J4" s="15"/>
    </row>
    <row r="5" spans="1:10" ht="93.75" customHeight="1">
      <c r="A5" s="11" t="s">
        <v>121</v>
      </c>
      <c r="B5" s="16"/>
      <c r="C5" s="16"/>
      <c r="D5" s="28" t="e">
        <f>C5/B5</f>
        <v>#DIV/0!</v>
      </c>
      <c r="E5" s="29" t="e">
        <f>(D5-0.02)*B5</f>
        <v>#DIV/0!</v>
      </c>
      <c r="F5" s="30"/>
      <c r="G5" s="38"/>
      <c r="H5" s="90"/>
      <c r="I5" s="31">
        <f>F5*G5*H5</f>
        <v>0</v>
      </c>
      <c r="J5" s="15"/>
    </row>
    <row r="6" spans="1:10" ht="90" customHeight="1">
      <c r="A6" s="11" t="s">
        <v>122</v>
      </c>
      <c r="B6" s="79"/>
      <c r="C6" s="80"/>
      <c r="D6" s="80"/>
      <c r="E6" s="80"/>
      <c r="F6" s="80"/>
      <c r="G6" s="80"/>
      <c r="H6" s="80"/>
      <c r="I6" s="16">
        <v>0</v>
      </c>
      <c r="J6" s="15"/>
    </row>
    <row r="7" spans="1:10" ht="60.75" customHeight="1">
      <c r="A7" s="81" t="s">
        <v>162</v>
      </c>
      <c r="B7" s="82"/>
      <c r="C7" s="82"/>
      <c r="D7" s="82"/>
      <c r="E7" s="82"/>
      <c r="F7" s="82"/>
      <c r="G7" s="82"/>
      <c r="H7" s="82"/>
      <c r="I7" s="82"/>
    </row>
    <row r="9" spans="1:10">
      <c r="A9" s="43"/>
    </row>
  </sheetData>
  <mergeCells count="6">
    <mergeCell ref="A2:H2"/>
    <mergeCell ref="I2:I3"/>
    <mergeCell ref="B6:H6"/>
    <mergeCell ref="A7:I7"/>
    <mergeCell ref="A1:B1"/>
    <mergeCell ref="C1:I1"/>
  </mergeCells>
  <phoneticPr fontId="35"/>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2026-06-15T12:02:59Z</cp:lastPrinted>
  <dcterms:created xsi:type="dcterms:W3CDTF">2017-10-26T07:12:00Z</dcterms:created>
  <dcterms:modified xsi:type="dcterms:W3CDTF">2026-06-26T05:45:33Z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